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610" windowHeight="116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25725"/>
</workbook>
</file>

<file path=xl/calcChain.xml><?xml version="1.0" encoding="utf-8"?>
<calcChain xmlns="http://schemas.openxmlformats.org/spreadsheetml/2006/main">
  <c r="DL182" i="1"/>
  <c r="DM105"/>
  <c r="DM57"/>
  <c r="DM11"/>
  <c r="DM5"/>
  <c r="DJ182" l="1"/>
  <c r="DK105"/>
  <c r="DK57"/>
  <c r="DK11"/>
  <c r="DK5"/>
  <c r="DH182" l="1"/>
  <c r="DI105"/>
  <c r="CO5"/>
  <c r="CQ5" s="1"/>
  <c r="CS5" s="1"/>
  <c r="CU5" s="1"/>
  <c r="CW5" s="1"/>
  <c r="CY5" s="1"/>
  <c r="DA5" s="1"/>
  <c r="DC5" s="1"/>
  <c r="DE5" s="1"/>
  <c r="DG5" s="1"/>
  <c r="DI5" s="1"/>
  <c r="R6"/>
  <c r="S6" s="1"/>
  <c r="U6" s="1"/>
  <c r="W6"/>
  <c r="X6" s="1"/>
  <c r="AB6"/>
  <c r="AC6" s="1"/>
  <c r="AF6"/>
  <c r="AG6" s="1"/>
  <c r="AH6" s="1"/>
  <c r="AK6"/>
  <c r="AV6"/>
  <c r="AW6" s="1"/>
  <c r="BA6"/>
  <c r="BB6" s="1"/>
  <c r="BF6"/>
  <c r="BG6" s="1"/>
  <c r="BK6"/>
  <c r="BL6" s="1"/>
  <c r="BQ6"/>
  <c r="BU6"/>
  <c r="BV6" s="1"/>
  <c r="BZ6"/>
  <c r="CA6" s="1"/>
  <c r="CE6"/>
  <c r="CF6" s="1"/>
  <c r="CJ6"/>
  <c r="CK6" s="1"/>
  <c r="R7"/>
  <c r="S7" s="1"/>
  <c r="U7" s="1"/>
  <c r="W7"/>
  <c r="X7" s="1"/>
  <c r="AB7"/>
  <c r="AC7" s="1"/>
  <c r="AF7"/>
  <c r="AG7" s="1"/>
  <c r="AH7" s="1"/>
  <c r="AK7"/>
  <c r="AV7"/>
  <c r="AW7" s="1"/>
  <c r="BA7"/>
  <c r="BB7" s="1"/>
  <c r="BG7"/>
  <c r="BK7"/>
  <c r="BL7" s="1"/>
  <c r="BP7"/>
  <c r="BQ7" s="1"/>
  <c r="BU7"/>
  <c r="BV7" s="1"/>
  <c r="BZ7"/>
  <c r="CA7" s="1"/>
  <c r="CE7"/>
  <c r="CF7" s="1"/>
  <c r="CJ7"/>
  <c r="CK7" s="1"/>
  <c r="R8"/>
  <c r="S8" s="1"/>
  <c r="U8" s="1"/>
  <c r="W8"/>
  <c r="X8" s="1"/>
  <c r="AB8"/>
  <c r="AC8" s="1"/>
  <c r="AF8"/>
  <c r="AG8" s="1"/>
  <c r="AH8" s="1"/>
  <c r="AK8"/>
  <c r="AQ8" s="1"/>
  <c r="AR8" s="1"/>
  <c r="AV8"/>
  <c r="AW8" s="1"/>
  <c r="BA8"/>
  <c r="BB8" s="1"/>
  <c r="BF8"/>
  <c r="BG8" s="1"/>
  <c r="BK8"/>
  <c r="BL8" s="1"/>
  <c r="BQ8"/>
  <c r="BU8"/>
  <c r="BV8" s="1"/>
  <c r="BZ8"/>
  <c r="CA8" s="1"/>
  <c r="CE8"/>
  <c r="CF8" s="1"/>
  <c r="CJ8"/>
  <c r="CK8" s="1"/>
  <c r="I9"/>
  <c r="J9" s="1"/>
  <c r="L9"/>
  <c r="M9" s="1"/>
  <c r="R9"/>
  <c r="S9" s="1"/>
  <c r="W9"/>
  <c r="X9" s="1"/>
  <c r="AB9"/>
  <c r="AC9" s="1"/>
  <c r="AF9"/>
  <c r="AG9" s="1"/>
  <c r="AH9" s="1"/>
  <c r="AK9"/>
  <c r="AQ9" s="1"/>
  <c r="AR9" s="1"/>
  <c r="AV9"/>
  <c r="AW9" s="1"/>
  <c r="BA9"/>
  <c r="BB9" s="1"/>
  <c r="BF9"/>
  <c r="BG9" s="1"/>
  <c r="BK9"/>
  <c r="BL9" s="1"/>
  <c r="BP9"/>
  <c r="BQ9" s="1"/>
  <c r="BV9"/>
  <c r="BZ9"/>
  <c r="CA9" s="1"/>
  <c r="CE9"/>
  <c r="CF9" s="1"/>
  <c r="CJ9"/>
  <c r="CK9" s="1"/>
  <c r="R10"/>
  <c r="S10" s="1"/>
  <c r="U10" s="1"/>
  <c r="W10"/>
  <c r="X10" s="1"/>
  <c r="AB10"/>
  <c r="AC10" s="1"/>
  <c r="AF10"/>
  <c r="AG10" s="1"/>
  <c r="AH10" s="1"/>
  <c r="AK10"/>
  <c r="AQ10" s="1"/>
  <c r="AR10" s="1"/>
  <c r="AV10"/>
  <c r="AW10" s="1"/>
  <c r="BB10"/>
  <c r="BF10"/>
  <c r="BG10" s="1"/>
  <c r="BK10"/>
  <c r="BL10" s="1"/>
  <c r="BP10"/>
  <c r="BQ10" s="1"/>
  <c r="BU10"/>
  <c r="BV10" s="1"/>
  <c r="BZ10"/>
  <c r="CA10" s="1"/>
  <c r="CE10"/>
  <c r="CF10" s="1"/>
  <c r="CJ10"/>
  <c r="CK10" s="1"/>
  <c r="BL11"/>
  <c r="BN11" s="1"/>
  <c r="BP11"/>
  <c r="BQ11" s="1"/>
  <c r="BU11"/>
  <c r="BV11" s="1"/>
  <c r="BZ11"/>
  <c r="CA11" s="1"/>
  <c r="CE11"/>
  <c r="CF11" s="1"/>
  <c r="CJ11"/>
  <c r="CK11" s="1"/>
  <c r="R12"/>
  <c r="S12" s="1"/>
  <c r="U12" s="1"/>
  <c r="W12"/>
  <c r="X12" s="1"/>
  <c r="AB12"/>
  <c r="AC12" s="1"/>
  <c r="AF12"/>
  <c r="AG12" s="1"/>
  <c r="AH12" s="1"/>
  <c r="AK12"/>
  <c r="AQ12" s="1"/>
  <c r="AR12" s="1"/>
  <c r="AV12"/>
  <c r="AW12" s="1"/>
  <c r="BA12"/>
  <c r="BB12" s="1"/>
  <c r="BF12"/>
  <c r="BG12" s="1"/>
  <c r="BK12"/>
  <c r="BL12" s="1"/>
  <c r="BP12"/>
  <c r="BQ12" s="1"/>
  <c r="BU12"/>
  <c r="BV12" s="1"/>
  <c r="BZ12"/>
  <c r="CA12" s="1"/>
  <c r="CE12"/>
  <c r="CF12" s="1"/>
  <c r="CJ12"/>
  <c r="CK12" s="1"/>
  <c r="R13"/>
  <c r="S13" s="1"/>
  <c r="U13" s="1"/>
  <c r="W13"/>
  <c r="X13" s="1"/>
  <c r="AB13"/>
  <c r="AC13" s="1"/>
  <c r="AF13"/>
  <c r="AG13" s="1"/>
  <c r="AH13" s="1"/>
  <c r="AK13"/>
  <c r="AQ13" s="1"/>
  <c r="AR13" s="1"/>
  <c r="AV13"/>
  <c r="AW13" s="1"/>
  <c r="BA13"/>
  <c r="BB13" s="1"/>
  <c r="BF13"/>
  <c r="BG13" s="1"/>
  <c r="BK13"/>
  <c r="BL13" s="1"/>
  <c r="BP13"/>
  <c r="BQ13" s="1"/>
  <c r="BU13"/>
  <c r="BV13" s="1"/>
  <c r="BZ13"/>
  <c r="CA13" s="1"/>
  <c r="CE13"/>
  <c r="CF13" s="1"/>
  <c r="CJ13"/>
  <c r="CK13" s="1"/>
  <c r="I14"/>
  <c r="J14" s="1"/>
  <c r="L14"/>
  <c r="M14" s="1"/>
  <c r="R14"/>
  <c r="S14" s="1"/>
  <c r="W14"/>
  <c r="X14" s="1"/>
  <c r="AB14"/>
  <c r="AC14" s="1"/>
  <c r="AF14"/>
  <c r="AG14" s="1"/>
  <c r="AH14" s="1"/>
  <c r="AK14"/>
  <c r="AQ14" s="1"/>
  <c r="AR14" s="1"/>
  <c r="AV14"/>
  <c r="AW14" s="1"/>
  <c r="BA14"/>
  <c r="BB14" s="1"/>
  <c r="BF14"/>
  <c r="BG14" s="1"/>
  <c r="BK14"/>
  <c r="BL14" s="1"/>
  <c r="BP14"/>
  <c r="BQ14" s="1"/>
  <c r="BU14"/>
  <c r="BV14" s="1"/>
  <c r="BZ14"/>
  <c r="CA14" s="1"/>
  <c r="CE14"/>
  <c r="CF14" s="1"/>
  <c r="CJ14"/>
  <c r="CK14" s="1"/>
  <c r="R15"/>
  <c r="S15" s="1"/>
  <c r="U15" s="1"/>
  <c r="W15"/>
  <c r="X15" s="1"/>
  <c r="AB15"/>
  <c r="AC15" s="1"/>
  <c r="AG15"/>
  <c r="AH15" s="1"/>
  <c r="AL15"/>
  <c r="AM15" s="1"/>
  <c r="AQ15"/>
  <c r="AR15" s="1"/>
  <c r="AV15"/>
  <c r="AW15" s="1"/>
  <c r="BA15"/>
  <c r="BB15" s="1"/>
  <c r="BF15"/>
  <c r="BG15" s="1"/>
  <c r="BK15"/>
  <c r="BL15" s="1"/>
  <c r="BP15"/>
  <c r="BQ15" s="1"/>
  <c r="BU15"/>
  <c r="BV15" s="1"/>
  <c r="BZ15"/>
  <c r="CA15" s="1"/>
  <c r="CE15"/>
  <c r="CF15" s="1"/>
  <c r="CJ15"/>
  <c r="CK15" s="1"/>
  <c r="I16"/>
  <c r="J16" s="1"/>
  <c r="L16"/>
  <c r="M16" s="1"/>
  <c r="R16"/>
  <c r="S16" s="1"/>
  <c r="W16"/>
  <c r="X16" s="1"/>
  <c r="AB16"/>
  <c r="AC16" s="1"/>
  <c r="AF16"/>
  <c r="AG16" s="1"/>
  <c r="AH16" s="1"/>
  <c r="AK16"/>
  <c r="AV16"/>
  <c r="AW16" s="1"/>
  <c r="BA16"/>
  <c r="BB16" s="1"/>
  <c r="BF16"/>
  <c r="BG16" s="1"/>
  <c r="BK16"/>
  <c r="BL16" s="1"/>
  <c r="BQ16"/>
  <c r="BU16"/>
  <c r="BV16" s="1"/>
  <c r="BZ16"/>
  <c r="CA16" s="1"/>
  <c r="CF16"/>
  <c r="CJ16"/>
  <c r="CK16" s="1"/>
  <c r="I17"/>
  <c r="J17" s="1"/>
  <c r="L17"/>
  <c r="M17" s="1"/>
  <c r="R17"/>
  <c r="S17" s="1"/>
  <c r="W17"/>
  <c r="X17" s="1"/>
  <c r="AB17"/>
  <c r="AC17" s="1"/>
  <c r="AF17"/>
  <c r="AG17" s="1"/>
  <c r="AH17" s="1"/>
  <c r="AK17"/>
  <c r="AV17"/>
  <c r="AW17" s="1"/>
  <c r="BB17"/>
  <c r="BF17"/>
  <c r="BG17" s="1"/>
  <c r="BK17"/>
  <c r="BL17" s="1"/>
  <c r="BP17"/>
  <c r="BQ17" s="1"/>
  <c r="BU17"/>
  <c r="BV17" s="1"/>
  <c r="BZ17"/>
  <c r="CA17" s="1"/>
  <c r="CE17"/>
  <c r="CF17" s="1"/>
  <c r="CJ17"/>
  <c r="CK17" s="1"/>
  <c r="I18"/>
  <c r="J18" s="1"/>
  <c r="L18"/>
  <c r="M18" s="1"/>
  <c r="R18"/>
  <c r="S18" s="1"/>
  <c r="W18"/>
  <c r="X18" s="1"/>
  <c r="AB18"/>
  <c r="AC18" s="1"/>
  <c r="AF18"/>
  <c r="AG18" s="1"/>
  <c r="AH18" s="1"/>
  <c r="AK18"/>
  <c r="AQ18" s="1"/>
  <c r="AR18" s="1"/>
  <c r="AV18"/>
  <c r="AW18" s="1"/>
  <c r="BA18"/>
  <c r="BB18" s="1"/>
  <c r="BF18"/>
  <c r="BG18" s="1"/>
  <c r="BK18"/>
  <c r="BL18" s="1"/>
  <c r="BP18"/>
  <c r="BQ18" s="1"/>
  <c r="BU18"/>
  <c r="BV18" s="1"/>
  <c r="BZ18"/>
  <c r="CA18" s="1"/>
  <c r="CE18"/>
  <c r="CF18" s="1"/>
  <c r="CJ18"/>
  <c r="CK18" s="1"/>
  <c r="R19"/>
  <c r="S19" s="1"/>
  <c r="U19" s="1"/>
  <c r="W19"/>
  <c r="X19" s="1"/>
  <c r="AA19"/>
  <c r="AB19" s="1"/>
  <c r="AC19" s="1"/>
  <c r="AF19"/>
  <c r="AK19"/>
  <c r="AV19"/>
  <c r="AW19" s="1"/>
  <c r="BA19"/>
  <c r="BB19" s="1"/>
  <c r="BG19"/>
  <c r="BK19"/>
  <c r="BL19" s="1"/>
  <c r="BP19"/>
  <c r="BQ19" s="1"/>
  <c r="BU19"/>
  <c r="BV19" s="1"/>
  <c r="BZ19"/>
  <c r="CA19" s="1"/>
  <c r="CE19"/>
  <c r="CF19" s="1"/>
  <c r="CJ19"/>
  <c r="CK19" s="1"/>
  <c r="R20"/>
  <c r="S20" s="1"/>
  <c r="U20" s="1"/>
  <c r="W20"/>
  <c r="X20" s="1"/>
  <c r="AA20"/>
  <c r="AB20" s="1"/>
  <c r="AC20" s="1"/>
  <c r="AF20"/>
  <c r="AK20"/>
  <c r="AV20"/>
  <c r="AW20" s="1"/>
  <c r="BB20"/>
  <c r="BF20"/>
  <c r="BG20" s="1"/>
  <c r="BK20"/>
  <c r="BL20" s="1"/>
  <c r="BP20"/>
  <c r="BQ20" s="1"/>
  <c r="BU20"/>
  <c r="BV20" s="1"/>
  <c r="BZ20"/>
  <c r="CA20" s="1"/>
  <c r="CE20"/>
  <c r="CF20" s="1"/>
  <c r="CJ20"/>
  <c r="CK20" s="1"/>
  <c r="R21"/>
  <c r="S21" s="1"/>
  <c r="U21" s="1"/>
  <c r="W21"/>
  <c r="X21" s="1"/>
  <c r="AA21"/>
  <c r="AB21" s="1"/>
  <c r="AC21" s="1"/>
  <c r="AF21"/>
  <c r="AK21"/>
  <c r="AW21"/>
  <c r="BA21"/>
  <c r="BB21" s="1"/>
  <c r="BF21"/>
  <c r="BG21" s="1"/>
  <c r="BK21"/>
  <c r="BL21" s="1"/>
  <c r="BP21"/>
  <c r="BQ21" s="1"/>
  <c r="BU21"/>
  <c r="BV21" s="1"/>
  <c r="BZ21"/>
  <c r="CA21" s="1"/>
  <c r="CE21"/>
  <c r="CF21" s="1"/>
  <c r="CJ21"/>
  <c r="CK21" s="1"/>
  <c r="R22"/>
  <c r="S22" s="1"/>
  <c r="U22" s="1"/>
  <c r="W22"/>
  <c r="X22" s="1"/>
  <c r="AA22"/>
  <c r="AB22" s="1"/>
  <c r="AC22" s="1"/>
  <c r="AF22"/>
  <c r="AK22"/>
  <c r="AQ22" s="1"/>
  <c r="AR22" s="1"/>
  <c r="AV22"/>
  <c r="AW22" s="1"/>
  <c r="BA22"/>
  <c r="BB22" s="1"/>
  <c r="BG22"/>
  <c r="BK22"/>
  <c r="BL22" s="1"/>
  <c r="BP22"/>
  <c r="BQ22" s="1"/>
  <c r="BU22"/>
  <c r="BV22" s="1"/>
  <c r="BZ22"/>
  <c r="CA22" s="1"/>
  <c r="CE22"/>
  <c r="CF22" s="1"/>
  <c r="CJ22"/>
  <c r="CK22" s="1"/>
  <c r="R23"/>
  <c r="S23" s="1"/>
  <c r="U23" s="1"/>
  <c r="W23"/>
  <c r="X23" s="1"/>
  <c r="AA23"/>
  <c r="AB23" s="1"/>
  <c r="AC23" s="1"/>
  <c r="AF23"/>
  <c r="AK23"/>
  <c r="AQ23" s="1"/>
  <c r="AR23" s="1"/>
  <c r="AV23"/>
  <c r="AW23" s="1"/>
  <c r="BB23"/>
  <c r="BF23"/>
  <c r="BG23" s="1"/>
  <c r="BK23"/>
  <c r="BL23" s="1"/>
  <c r="BP23"/>
  <c r="BQ23" s="1"/>
  <c r="BU23"/>
  <c r="BV23" s="1"/>
  <c r="BZ23"/>
  <c r="CA23" s="1"/>
  <c r="CE23"/>
  <c r="CF23" s="1"/>
  <c r="CJ23"/>
  <c r="CK23" s="1"/>
  <c r="I24"/>
  <c r="J24" s="1"/>
  <c r="L24"/>
  <c r="M24" s="1"/>
  <c r="R24"/>
  <c r="S24" s="1"/>
  <c r="W24"/>
  <c r="X24" s="1"/>
  <c r="AA24"/>
  <c r="AB24" s="1"/>
  <c r="AC24" s="1"/>
  <c r="AF24"/>
  <c r="AK24"/>
  <c r="AQ24" s="1"/>
  <c r="AR24" s="1"/>
  <c r="AV24"/>
  <c r="AW24" s="1"/>
  <c r="BA24"/>
  <c r="BB24" s="1"/>
  <c r="BF24"/>
  <c r="BG24" s="1"/>
  <c r="BK24"/>
  <c r="BL24" s="1"/>
  <c r="BP24"/>
  <c r="BQ24" s="1"/>
  <c r="BU24"/>
  <c r="BV24" s="1"/>
  <c r="BZ24"/>
  <c r="CA24" s="1"/>
  <c r="CE24"/>
  <c r="CF24" s="1"/>
  <c r="CJ24"/>
  <c r="CK24" s="1"/>
  <c r="I25"/>
  <c r="J25" s="1"/>
  <c r="L25"/>
  <c r="M25" s="1"/>
  <c r="R25"/>
  <c r="S25" s="1"/>
  <c r="W25"/>
  <c r="X25" s="1"/>
  <c r="AA25"/>
  <c r="AB25" s="1"/>
  <c r="AC25" s="1"/>
  <c r="AF25"/>
  <c r="AK25"/>
  <c r="AQ25" s="1"/>
  <c r="AR25" s="1"/>
  <c r="AV25"/>
  <c r="AW25" s="1"/>
  <c r="BA25"/>
  <c r="BB25" s="1"/>
  <c r="BF25"/>
  <c r="BG25" s="1"/>
  <c r="BK25"/>
  <c r="BL25" s="1"/>
  <c r="BQ25"/>
  <c r="BU25"/>
  <c r="BV25" s="1"/>
  <c r="BZ25"/>
  <c r="CA25" s="1"/>
  <c r="CE25"/>
  <c r="CF25" s="1"/>
  <c r="CJ25"/>
  <c r="CK25" s="1"/>
  <c r="R26"/>
  <c r="S26" s="1"/>
  <c r="U26" s="1"/>
  <c r="W26"/>
  <c r="X26" s="1"/>
  <c r="AA26"/>
  <c r="AB26" s="1"/>
  <c r="AC26" s="1"/>
  <c r="AF26"/>
  <c r="AK26"/>
  <c r="AQ26" s="1"/>
  <c r="AR26" s="1"/>
  <c r="AV26"/>
  <c r="AW26" s="1"/>
  <c r="BA26"/>
  <c r="BB26" s="1"/>
  <c r="BG26"/>
  <c r="BK26"/>
  <c r="BL26" s="1"/>
  <c r="BP26"/>
  <c r="BQ26" s="1"/>
  <c r="BU26"/>
  <c r="BV26" s="1"/>
  <c r="BZ26"/>
  <c r="CA26" s="1"/>
  <c r="CE26"/>
  <c r="CF26" s="1"/>
  <c r="CJ26"/>
  <c r="CK26" s="1"/>
  <c r="R27"/>
  <c r="S27" s="1"/>
  <c r="U27" s="1"/>
  <c r="W27"/>
  <c r="X27" s="1"/>
  <c r="AA27"/>
  <c r="AB27" s="1"/>
  <c r="AC27" s="1"/>
  <c r="AF27"/>
  <c r="AK27"/>
  <c r="AQ27" s="1"/>
  <c r="AR27" s="1"/>
  <c r="AV27"/>
  <c r="AW27" s="1"/>
  <c r="BA27"/>
  <c r="BB27" s="1"/>
  <c r="BG27"/>
  <c r="BK27"/>
  <c r="BL27" s="1"/>
  <c r="BP27"/>
  <c r="BQ27" s="1"/>
  <c r="BU27"/>
  <c r="BV27" s="1"/>
  <c r="BZ27"/>
  <c r="CA27" s="1"/>
  <c r="CE27"/>
  <c r="CF27" s="1"/>
  <c r="CJ27"/>
  <c r="CK27" s="1"/>
  <c r="R28"/>
  <c r="S28" s="1"/>
  <c r="U28" s="1"/>
  <c r="W28"/>
  <c r="X28" s="1"/>
  <c r="AA28"/>
  <c r="AB28" s="1"/>
  <c r="AC28" s="1"/>
  <c r="AF28"/>
  <c r="AK28"/>
  <c r="AQ28" s="1"/>
  <c r="AR28" s="1"/>
  <c r="AV28"/>
  <c r="AW28" s="1"/>
  <c r="BB28"/>
  <c r="BF28"/>
  <c r="BG28" s="1"/>
  <c r="BK28"/>
  <c r="BL28" s="1"/>
  <c r="BP28"/>
  <c r="BQ28" s="1"/>
  <c r="BU28"/>
  <c r="BV28" s="1"/>
  <c r="BZ28"/>
  <c r="CA28" s="1"/>
  <c r="CE28"/>
  <c r="CF28" s="1"/>
  <c r="CJ28"/>
  <c r="CK28" s="1"/>
  <c r="R29"/>
  <c r="S29" s="1"/>
  <c r="U29" s="1"/>
  <c r="W29"/>
  <c r="X29" s="1"/>
  <c r="AA29"/>
  <c r="AB29" s="1"/>
  <c r="AC29" s="1"/>
  <c r="AF29"/>
  <c r="AK29"/>
  <c r="AQ29" s="1"/>
  <c r="AR29" s="1"/>
  <c r="AV29"/>
  <c r="AW29" s="1"/>
  <c r="BB29"/>
  <c r="BF29"/>
  <c r="BG29" s="1"/>
  <c r="BK29"/>
  <c r="BL29" s="1"/>
  <c r="BP29"/>
  <c r="BQ29" s="1"/>
  <c r="BU29"/>
  <c r="BV29" s="1"/>
  <c r="BZ29"/>
  <c r="CA29" s="1"/>
  <c r="CE29"/>
  <c r="CF29" s="1"/>
  <c r="CJ29"/>
  <c r="CK29" s="1"/>
  <c r="R30"/>
  <c r="S30" s="1"/>
  <c r="U30" s="1"/>
  <c r="W30"/>
  <c r="X30" s="1"/>
  <c r="AA30"/>
  <c r="AB30" s="1"/>
  <c r="AC30" s="1"/>
  <c r="AF30"/>
  <c r="AK30"/>
  <c r="AQ30" s="1"/>
  <c r="AR30" s="1"/>
  <c r="AV30"/>
  <c r="AW30" s="1"/>
  <c r="BA30"/>
  <c r="BB30" s="1"/>
  <c r="BF30"/>
  <c r="BG30" s="1"/>
  <c r="BK30"/>
  <c r="BL30" s="1"/>
  <c r="BP30"/>
  <c r="BQ30" s="1"/>
  <c r="BU30"/>
  <c r="BV30" s="1"/>
  <c r="BZ30"/>
  <c r="CA30" s="1"/>
  <c r="CE30"/>
  <c r="CF30" s="1"/>
  <c r="CJ30"/>
  <c r="CK30" s="1"/>
  <c r="R31"/>
  <c r="S31" s="1"/>
  <c r="U31" s="1"/>
  <c r="W31"/>
  <c r="X31" s="1"/>
  <c r="AB31"/>
  <c r="AC31" s="1"/>
  <c r="AF31"/>
  <c r="AG31" s="1"/>
  <c r="AH31" s="1"/>
  <c r="AK31"/>
  <c r="AQ31" s="1"/>
  <c r="AR31" s="1"/>
  <c r="AV31"/>
  <c r="AW31" s="1"/>
  <c r="BA31"/>
  <c r="BB31" s="1"/>
  <c r="BG31"/>
  <c r="BK31"/>
  <c r="BL31" s="1"/>
  <c r="BP31"/>
  <c r="BQ31" s="1"/>
  <c r="BU31"/>
  <c r="BV31" s="1"/>
  <c r="BZ31"/>
  <c r="CA31" s="1"/>
  <c r="CE31"/>
  <c r="CF31" s="1"/>
  <c r="CJ31"/>
  <c r="CK31" s="1"/>
  <c r="R32"/>
  <c r="S32" s="1"/>
  <c r="U32" s="1"/>
  <c r="W32"/>
  <c r="X32" s="1"/>
  <c r="AA32"/>
  <c r="AB32" s="1"/>
  <c r="AC32" s="1"/>
  <c r="AF32"/>
  <c r="AK32"/>
  <c r="AQ32" s="1"/>
  <c r="AR32" s="1"/>
  <c r="AW32"/>
  <c r="BA32"/>
  <c r="BB32" s="1"/>
  <c r="BF32"/>
  <c r="BG32" s="1"/>
  <c r="BK32"/>
  <c r="BL32" s="1"/>
  <c r="BP32"/>
  <c r="BQ32" s="1"/>
  <c r="BU32"/>
  <c r="BV32" s="1"/>
  <c r="BZ32"/>
  <c r="CA32" s="1"/>
  <c r="CE32"/>
  <c r="CF32" s="1"/>
  <c r="CJ32"/>
  <c r="CK32" s="1"/>
  <c r="R33"/>
  <c r="S33" s="1"/>
  <c r="U33" s="1"/>
  <c r="W33"/>
  <c r="X33" s="1"/>
  <c r="AA33"/>
  <c r="AB33" s="1"/>
  <c r="AC33" s="1"/>
  <c r="AF33"/>
  <c r="AK33"/>
  <c r="AQ33" s="1"/>
  <c r="AR33" s="1"/>
  <c r="AV33"/>
  <c r="AW33" s="1"/>
  <c r="BB33"/>
  <c r="BF33"/>
  <c r="BG33" s="1"/>
  <c r="BK33"/>
  <c r="BL33" s="1"/>
  <c r="BP33"/>
  <c r="BQ33" s="1"/>
  <c r="BU33"/>
  <c r="BV33" s="1"/>
  <c r="BZ33"/>
  <c r="CA33" s="1"/>
  <c r="CE33"/>
  <c r="CF33" s="1"/>
  <c r="CJ33"/>
  <c r="CK33" s="1"/>
  <c r="R34"/>
  <c r="S34" s="1"/>
  <c r="U34" s="1"/>
  <c r="W34"/>
  <c r="X34" s="1"/>
  <c r="AA34"/>
  <c r="AB34" s="1"/>
  <c r="AC34" s="1"/>
  <c r="AF34"/>
  <c r="AK34"/>
  <c r="AQ34" s="1"/>
  <c r="AR34" s="1"/>
  <c r="AV34"/>
  <c r="AW34" s="1"/>
  <c r="BA34"/>
  <c r="BB34" s="1"/>
  <c r="BG34"/>
  <c r="BK34"/>
  <c r="BL34" s="1"/>
  <c r="BP34"/>
  <c r="BQ34" s="1"/>
  <c r="BU34"/>
  <c r="BV34" s="1"/>
  <c r="BZ34"/>
  <c r="CA34" s="1"/>
  <c r="CE34"/>
  <c r="CF34" s="1"/>
  <c r="CJ34"/>
  <c r="CK34" s="1"/>
  <c r="R35"/>
  <c r="S35" s="1"/>
  <c r="U35" s="1"/>
  <c r="W35"/>
  <c r="X35" s="1"/>
  <c r="AA35"/>
  <c r="AB35" s="1"/>
  <c r="AC35" s="1"/>
  <c r="AF35"/>
  <c r="AK35"/>
  <c r="AQ35" s="1"/>
  <c r="AR35" s="1"/>
  <c r="AV35"/>
  <c r="AW35" s="1"/>
  <c r="BB35"/>
  <c r="BF35"/>
  <c r="BG35" s="1"/>
  <c r="BK35"/>
  <c r="BL35" s="1"/>
  <c r="BP35"/>
  <c r="BQ35" s="1"/>
  <c r="BU35"/>
  <c r="BV35" s="1"/>
  <c r="BZ35"/>
  <c r="CA35" s="1"/>
  <c r="CE35"/>
  <c r="CF35" s="1"/>
  <c r="CJ35"/>
  <c r="CK35" s="1"/>
  <c r="I36"/>
  <c r="J36" s="1"/>
  <c r="L36"/>
  <c r="M36" s="1"/>
  <c r="R36"/>
  <c r="S36" s="1"/>
  <c r="W36"/>
  <c r="X36" s="1"/>
  <c r="AA36"/>
  <c r="AB36" s="1"/>
  <c r="AC36" s="1"/>
  <c r="AF36"/>
  <c r="AK36"/>
  <c r="AV36"/>
  <c r="AW36" s="1"/>
  <c r="BA36"/>
  <c r="BB36" s="1"/>
  <c r="BF36"/>
  <c r="BG36" s="1"/>
  <c r="BK36"/>
  <c r="BL36" s="1"/>
  <c r="BP36"/>
  <c r="BQ36" s="1"/>
  <c r="BU36"/>
  <c r="BV36" s="1"/>
  <c r="CA36"/>
  <c r="CE36"/>
  <c r="CF36" s="1"/>
  <c r="CJ36"/>
  <c r="CK36" s="1"/>
  <c r="R37"/>
  <c r="S37" s="1"/>
  <c r="U37" s="1"/>
  <c r="W37"/>
  <c r="X37" s="1"/>
  <c r="AA37"/>
  <c r="AB37" s="1"/>
  <c r="AC37" s="1"/>
  <c r="AF37"/>
  <c r="AK37"/>
  <c r="AQ37" s="1"/>
  <c r="AR37" s="1"/>
  <c r="AV37"/>
  <c r="AW37" s="1"/>
  <c r="BA37"/>
  <c r="BB37" s="1"/>
  <c r="BF37"/>
  <c r="BG37" s="1"/>
  <c r="BL37"/>
  <c r="BP37"/>
  <c r="BQ37" s="1"/>
  <c r="BU37"/>
  <c r="BV37" s="1"/>
  <c r="BZ37"/>
  <c r="CA37" s="1"/>
  <c r="CE37"/>
  <c r="CF37" s="1"/>
  <c r="CJ37"/>
  <c r="CK37" s="1"/>
  <c r="I38"/>
  <c r="J38" s="1"/>
  <c r="L38"/>
  <c r="M38" s="1"/>
  <c r="R38"/>
  <c r="S38" s="1"/>
  <c r="W38"/>
  <c r="X38" s="1"/>
  <c r="AA38"/>
  <c r="AB38" s="1"/>
  <c r="AC38" s="1"/>
  <c r="AF38"/>
  <c r="AK38"/>
  <c r="AV38"/>
  <c r="AW38" s="1"/>
  <c r="BA38"/>
  <c r="BB38" s="1"/>
  <c r="BF38"/>
  <c r="BG38" s="1"/>
  <c r="BK38"/>
  <c r="BL38" s="1"/>
  <c r="BP38"/>
  <c r="BQ38" s="1"/>
  <c r="BU38"/>
  <c r="BV38" s="1"/>
  <c r="BZ38"/>
  <c r="CA38" s="1"/>
  <c r="CE38"/>
  <c r="CF38" s="1"/>
  <c r="CJ38"/>
  <c r="CK38" s="1"/>
  <c r="I39"/>
  <c r="J39" s="1"/>
  <c r="L39"/>
  <c r="M39" s="1"/>
  <c r="R39"/>
  <c r="S39" s="1"/>
  <c r="W39"/>
  <c r="X39" s="1"/>
  <c r="AA39"/>
  <c r="AB39" s="1"/>
  <c r="AC39" s="1"/>
  <c r="AF39"/>
  <c r="AK39"/>
  <c r="AQ39" s="1"/>
  <c r="AR39" s="1"/>
  <c r="AV39"/>
  <c r="AW39" s="1"/>
  <c r="BA39"/>
  <c r="BB39" s="1"/>
  <c r="BF39"/>
  <c r="BG39" s="1"/>
  <c r="BK39"/>
  <c r="BL39" s="1"/>
  <c r="BP39"/>
  <c r="BQ39" s="1"/>
  <c r="BU39"/>
  <c r="BV39" s="1"/>
  <c r="BZ39"/>
  <c r="CA39" s="1"/>
  <c r="CE39"/>
  <c r="CF39" s="1"/>
  <c r="CJ39"/>
  <c r="CK39" s="1"/>
  <c r="I40"/>
  <c r="J40" s="1"/>
  <c r="L40"/>
  <c r="M40" s="1"/>
  <c r="R40"/>
  <c r="S40" s="1"/>
  <c r="W40"/>
  <c r="X40" s="1"/>
  <c r="AA40"/>
  <c r="AB40" s="1"/>
  <c r="AC40" s="1"/>
  <c r="AF40"/>
  <c r="AK40"/>
  <c r="AQ40" s="1"/>
  <c r="AR40" s="1"/>
  <c r="AV40"/>
  <c r="AW40" s="1"/>
  <c r="BA40"/>
  <c r="BB40" s="1"/>
  <c r="BF40"/>
  <c r="BG40" s="1"/>
  <c r="BK40"/>
  <c r="BL40" s="1"/>
  <c r="BQ40"/>
  <c r="BU40"/>
  <c r="BV40" s="1"/>
  <c r="BZ40"/>
  <c r="CA40" s="1"/>
  <c r="CE40"/>
  <c r="CF40" s="1"/>
  <c r="CJ40"/>
  <c r="CK40" s="1"/>
  <c r="R41"/>
  <c r="S41" s="1"/>
  <c r="U41" s="1"/>
  <c r="W41"/>
  <c r="X41" s="1"/>
  <c r="AA41"/>
  <c r="AB41" s="1"/>
  <c r="AC41" s="1"/>
  <c r="AF41"/>
  <c r="AK41"/>
  <c r="AQ41" s="1"/>
  <c r="AR41" s="1"/>
  <c r="AV41"/>
  <c r="AW41" s="1"/>
  <c r="BA41"/>
  <c r="BB41" s="1"/>
  <c r="BG41"/>
  <c r="BK41"/>
  <c r="BL41" s="1"/>
  <c r="BP41"/>
  <c r="BQ41" s="1"/>
  <c r="BU41"/>
  <c r="BV41" s="1"/>
  <c r="BZ41"/>
  <c r="CA41" s="1"/>
  <c r="CE41"/>
  <c r="CF41" s="1"/>
  <c r="CJ41"/>
  <c r="CK41" s="1"/>
  <c r="R42"/>
  <c r="S42" s="1"/>
  <c r="U42" s="1"/>
  <c r="W42"/>
  <c r="X42" s="1"/>
  <c r="AA42"/>
  <c r="AB42" s="1"/>
  <c r="AC42" s="1"/>
  <c r="AF42"/>
  <c r="AM42"/>
  <c r="AQ42"/>
  <c r="AR42" s="1"/>
  <c r="AV42"/>
  <c r="AW42" s="1"/>
  <c r="BA42"/>
  <c r="BB42" s="1"/>
  <c r="BF42"/>
  <c r="BG42" s="1"/>
  <c r="BK42"/>
  <c r="BL42" s="1"/>
  <c r="BP42"/>
  <c r="BQ42" s="1"/>
  <c r="BU42"/>
  <c r="BV42" s="1"/>
  <c r="BZ42"/>
  <c r="CA42" s="1"/>
  <c r="CE42"/>
  <c r="CF42" s="1"/>
  <c r="CJ42"/>
  <c r="CK42" s="1"/>
  <c r="R43"/>
  <c r="S43" s="1"/>
  <c r="U43" s="1"/>
  <c r="W43"/>
  <c r="X43" s="1"/>
  <c r="AA43"/>
  <c r="AB43" s="1"/>
  <c r="AC43" s="1"/>
  <c r="AF43"/>
  <c r="AK43"/>
  <c r="AQ43" s="1"/>
  <c r="AR43" s="1"/>
  <c r="AV43"/>
  <c r="AW43" s="1"/>
  <c r="BA43"/>
  <c r="BB43" s="1"/>
  <c r="BF43"/>
  <c r="BG43" s="1"/>
  <c r="BK43"/>
  <c r="BL43" s="1"/>
  <c r="BP43"/>
  <c r="BQ43" s="1"/>
  <c r="BU43"/>
  <c r="BV43" s="1"/>
  <c r="BZ43"/>
  <c r="CA43" s="1"/>
  <c r="CE43"/>
  <c r="CF43" s="1"/>
  <c r="CJ43"/>
  <c r="CK43" s="1"/>
  <c r="R44"/>
  <c r="S44" s="1"/>
  <c r="U44" s="1"/>
  <c r="W44"/>
  <c r="X44" s="1"/>
  <c r="AA44"/>
  <c r="AB44" s="1"/>
  <c r="AC44" s="1"/>
  <c r="AF44"/>
  <c r="AK44"/>
  <c r="AQ44" s="1"/>
  <c r="AR44" s="1"/>
  <c r="AV44"/>
  <c r="AW44" s="1"/>
  <c r="BA44"/>
  <c r="BB44" s="1"/>
  <c r="BF44"/>
  <c r="BG44" s="1"/>
  <c r="BK44"/>
  <c r="BL44" s="1"/>
  <c r="BQ44"/>
  <c r="BU44"/>
  <c r="BV44" s="1"/>
  <c r="BZ44"/>
  <c r="CA44" s="1"/>
  <c r="CE44"/>
  <c r="CF44" s="1"/>
  <c r="CJ44"/>
  <c r="CK44" s="1"/>
  <c r="R45"/>
  <c r="S45" s="1"/>
  <c r="U45" s="1"/>
  <c r="W45"/>
  <c r="X45" s="1"/>
  <c r="AA45"/>
  <c r="AB45" s="1"/>
  <c r="AC45" s="1"/>
  <c r="AF45"/>
  <c r="BP45"/>
  <c r="BQ45" s="1"/>
  <c r="BU45"/>
  <c r="BV45" s="1"/>
  <c r="BZ45"/>
  <c r="CA45" s="1"/>
  <c r="CE45"/>
  <c r="CF45" s="1"/>
  <c r="CJ45"/>
  <c r="CK45" s="1"/>
  <c r="R46"/>
  <c r="S46" s="1"/>
  <c r="U46" s="1"/>
  <c r="W46"/>
  <c r="X46" s="1"/>
  <c r="AA46"/>
  <c r="AB46" s="1"/>
  <c r="AC46" s="1"/>
  <c r="AF46"/>
  <c r="AK46"/>
  <c r="AQ46" s="1"/>
  <c r="AR46" s="1"/>
  <c r="AV46"/>
  <c r="AW46" s="1"/>
  <c r="BA46"/>
  <c r="BB46" s="1"/>
  <c r="BG46"/>
  <c r="BK46"/>
  <c r="BL46" s="1"/>
  <c r="BP46"/>
  <c r="BQ46" s="1"/>
  <c r="BU46"/>
  <c r="BV46" s="1"/>
  <c r="BZ46"/>
  <c r="CA46" s="1"/>
  <c r="CE46"/>
  <c r="CF46" s="1"/>
  <c r="CJ46"/>
  <c r="CK46" s="1"/>
  <c r="I47"/>
  <c r="J47" s="1"/>
  <c r="L47"/>
  <c r="M47" s="1"/>
  <c r="R47"/>
  <c r="S47" s="1"/>
  <c r="W47"/>
  <c r="X47" s="1"/>
  <c r="AA47"/>
  <c r="AB47" s="1"/>
  <c r="AC47" s="1"/>
  <c r="AF47"/>
  <c r="AK47"/>
  <c r="AQ47" s="1"/>
  <c r="AR47" s="1"/>
  <c r="AV47"/>
  <c r="AW47" s="1"/>
  <c r="BA47"/>
  <c r="BB47" s="1"/>
  <c r="BF47"/>
  <c r="BG47" s="1"/>
  <c r="BL47"/>
  <c r="BP47"/>
  <c r="BQ47" s="1"/>
  <c r="BU47"/>
  <c r="BV47" s="1"/>
  <c r="BZ47"/>
  <c r="CA47" s="1"/>
  <c r="CE47"/>
  <c r="CF47" s="1"/>
  <c r="CJ47"/>
  <c r="CK47" s="1"/>
  <c r="I48"/>
  <c r="J48" s="1"/>
  <c r="L48"/>
  <c r="M48" s="1"/>
  <c r="R48"/>
  <c r="S48" s="1"/>
  <c r="W48"/>
  <c r="X48" s="1"/>
  <c r="AA48"/>
  <c r="AB48" s="1"/>
  <c r="AC48" s="1"/>
  <c r="AF48"/>
  <c r="AK48"/>
  <c r="AQ48" s="1"/>
  <c r="AR48" s="1"/>
  <c r="AV48"/>
  <c r="AW48" s="1"/>
  <c r="BA48"/>
  <c r="BB48" s="1"/>
  <c r="BF48"/>
  <c r="BG48" s="1"/>
  <c r="BK48"/>
  <c r="BL48" s="1"/>
  <c r="BP48"/>
  <c r="BQ48" s="1"/>
  <c r="BU48"/>
  <c r="BV48" s="1"/>
  <c r="BZ48"/>
  <c r="CA48" s="1"/>
  <c r="CE48"/>
  <c r="CF48" s="1"/>
  <c r="CJ48"/>
  <c r="CK48" s="1"/>
  <c r="R49"/>
  <c r="S49" s="1"/>
  <c r="U49" s="1"/>
  <c r="W49"/>
  <c r="X49" s="1"/>
  <c r="AA49"/>
  <c r="AB49" s="1"/>
  <c r="AC49" s="1"/>
  <c r="AF49"/>
  <c r="AK49"/>
  <c r="AQ49" s="1"/>
  <c r="AR49" s="1"/>
  <c r="AV49"/>
  <c r="AW49" s="1"/>
  <c r="BA49"/>
  <c r="BB49" s="1"/>
  <c r="BF49"/>
  <c r="BG49" s="1"/>
  <c r="BK49"/>
  <c r="BL49" s="1"/>
  <c r="BP49"/>
  <c r="BQ49" s="1"/>
  <c r="BU49"/>
  <c r="BV49" s="1"/>
  <c r="CA49"/>
  <c r="CE49"/>
  <c r="CF49" s="1"/>
  <c r="CJ49"/>
  <c r="CK49" s="1"/>
  <c r="R50"/>
  <c r="S50" s="1"/>
  <c r="U50" s="1"/>
  <c r="W50"/>
  <c r="X50" s="1"/>
  <c r="AA50"/>
  <c r="AB50" s="1"/>
  <c r="AC50" s="1"/>
  <c r="AF50"/>
  <c r="AK50"/>
  <c r="AQ50" s="1"/>
  <c r="AR50" s="1"/>
  <c r="AV50"/>
  <c r="AW50" s="1"/>
  <c r="BA50"/>
  <c r="BB50" s="1"/>
  <c r="BG50"/>
  <c r="BK50"/>
  <c r="BL50" s="1"/>
  <c r="BP50"/>
  <c r="BQ50" s="1"/>
  <c r="BU50"/>
  <c r="BV50" s="1"/>
  <c r="BZ50"/>
  <c r="CA50" s="1"/>
  <c r="CE50"/>
  <c r="CF50" s="1"/>
  <c r="CJ50"/>
  <c r="CK50" s="1"/>
  <c r="R51"/>
  <c r="S51" s="1"/>
  <c r="U51" s="1"/>
  <c r="W51"/>
  <c r="X51" s="1"/>
  <c r="AB51"/>
  <c r="AC51" s="1"/>
  <c r="AF51"/>
  <c r="AG51" s="1"/>
  <c r="AH51" s="1"/>
  <c r="AK51"/>
  <c r="AQ51" s="1"/>
  <c r="AR51" s="1"/>
  <c r="AW51"/>
  <c r="BA51"/>
  <c r="BB51" s="1"/>
  <c r="BF51"/>
  <c r="BG51" s="1"/>
  <c r="BK51"/>
  <c r="BL51" s="1"/>
  <c r="BP51"/>
  <c r="BQ51" s="1"/>
  <c r="BU51"/>
  <c r="BV51" s="1"/>
  <c r="BZ51"/>
  <c r="CA51" s="1"/>
  <c r="CE51"/>
  <c r="CF51" s="1"/>
  <c r="CJ51"/>
  <c r="CK51" s="1"/>
  <c r="R52"/>
  <c r="S52" s="1"/>
  <c r="U52" s="1"/>
  <c r="W52"/>
  <c r="X52" s="1"/>
  <c r="AA52"/>
  <c r="AB52" s="1"/>
  <c r="AC52" s="1"/>
  <c r="AF52"/>
  <c r="AK52"/>
  <c r="AR52"/>
  <c r="AV52"/>
  <c r="AW52" s="1"/>
  <c r="BA52"/>
  <c r="BB52" s="1"/>
  <c r="BF52"/>
  <c r="BG52" s="1"/>
  <c r="BK52"/>
  <c r="BL52" s="1"/>
  <c r="BP52"/>
  <c r="BQ52" s="1"/>
  <c r="BU52"/>
  <c r="BV52" s="1"/>
  <c r="BZ52"/>
  <c r="CA52" s="1"/>
  <c r="CE52"/>
  <c r="CF52" s="1"/>
  <c r="CJ52"/>
  <c r="CK52" s="1"/>
  <c r="R53"/>
  <c r="S53" s="1"/>
  <c r="U53" s="1"/>
  <c r="W53"/>
  <c r="X53" s="1"/>
  <c r="AB53"/>
  <c r="AC53" s="1"/>
  <c r="AF53"/>
  <c r="AG53" s="1"/>
  <c r="AH53" s="1"/>
  <c r="AK53"/>
  <c r="AV53"/>
  <c r="AW53" s="1"/>
  <c r="BA53"/>
  <c r="BB53" s="1"/>
  <c r="BF53"/>
  <c r="BG53" s="1"/>
  <c r="BK53"/>
  <c r="BL53" s="1"/>
  <c r="BP53"/>
  <c r="BQ53" s="1"/>
  <c r="BU53"/>
  <c r="BV53" s="1"/>
  <c r="BZ53"/>
  <c r="CA53" s="1"/>
  <c r="CE53"/>
  <c r="CF53" s="1"/>
  <c r="CJ53"/>
  <c r="CK53" s="1"/>
  <c r="R54"/>
  <c r="S54" s="1"/>
  <c r="U54" s="1"/>
  <c r="W54"/>
  <c r="X54" s="1"/>
  <c r="AA54"/>
  <c r="AB54" s="1"/>
  <c r="AC54" s="1"/>
  <c r="AF54"/>
  <c r="AK54"/>
  <c r="AQ54" s="1"/>
  <c r="AR54" s="1"/>
  <c r="AV54"/>
  <c r="AW54" s="1"/>
  <c r="BA54"/>
  <c r="BB54" s="1"/>
  <c r="BF54"/>
  <c r="BG54" s="1"/>
  <c r="BK54"/>
  <c r="BL54" s="1"/>
  <c r="BP54"/>
  <c r="BQ54" s="1"/>
  <c r="BU54"/>
  <c r="BV54" s="1"/>
  <c r="BZ54"/>
  <c r="CA54" s="1"/>
  <c r="CE54"/>
  <c r="CF54" s="1"/>
  <c r="CJ54"/>
  <c r="CK54" s="1"/>
  <c r="R55"/>
  <c r="S55" s="1"/>
  <c r="U55" s="1"/>
  <c r="W55"/>
  <c r="X55" s="1"/>
  <c r="AA55"/>
  <c r="AB55" s="1"/>
  <c r="AC55" s="1"/>
  <c r="AF55"/>
  <c r="AM55"/>
  <c r="AQ55"/>
  <c r="AR55" s="1"/>
  <c r="AV55"/>
  <c r="AW55" s="1"/>
  <c r="BA55"/>
  <c r="BB55" s="1"/>
  <c r="BF55"/>
  <c r="BG55" s="1"/>
  <c r="BK55"/>
  <c r="BL55" s="1"/>
  <c r="BP55"/>
  <c r="BQ55" s="1"/>
  <c r="BU55"/>
  <c r="BV55" s="1"/>
  <c r="BZ55"/>
  <c r="CA55" s="1"/>
  <c r="CE55"/>
  <c r="CF55" s="1"/>
  <c r="CJ55"/>
  <c r="CK55" s="1"/>
  <c r="R56"/>
  <c r="S56" s="1"/>
  <c r="U56" s="1"/>
  <c r="W56"/>
  <c r="X56" s="1"/>
  <c r="AA56"/>
  <c r="AB56" s="1"/>
  <c r="AC56" s="1"/>
  <c r="AF56"/>
  <c r="AK56"/>
  <c r="AQ56" s="1"/>
  <c r="AR56" s="1"/>
  <c r="AV56"/>
  <c r="AW56" s="1"/>
  <c r="BA56"/>
  <c r="BB56" s="1"/>
  <c r="BF56"/>
  <c r="BG56" s="1"/>
  <c r="BK56"/>
  <c r="BL56" s="1"/>
  <c r="BP56"/>
  <c r="BQ56" s="1"/>
  <c r="BU56"/>
  <c r="BV56" s="1"/>
  <c r="BZ56"/>
  <c r="CA56" s="1"/>
  <c r="CE56"/>
  <c r="CF56" s="1"/>
  <c r="CJ56"/>
  <c r="CK56" s="1"/>
  <c r="R57"/>
  <c r="S57" s="1"/>
  <c r="U57" s="1"/>
  <c r="W57"/>
  <c r="X57" s="1"/>
  <c r="BL57"/>
  <c r="BP57"/>
  <c r="BQ57" s="1"/>
  <c r="BU57"/>
  <c r="BV57" s="1"/>
  <c r="BZ57"/>
  <c r="CA57" s="1"/>
  <c r="CE57"/>
  <c r="CF57" s="1"/>
  <c r="CJ57"/>
  <c r="CK57" s="1"/>
  <c r="R58"/>
  <c r="S58" s="1"/>
  <c r="U58" s="1"/>
  <c r="W58"/>
  <c r="X58" s="1"/>
  <c r="AB58"/>
  <c r="AC58" s="1"/>
  <c r="AF58"/>
  <c r="AG58" s="1"/>
  <c r="AH58" s="1"/>
  <c r="BL58"/>
  <c r="BP58"/>
  <c r="BQ58" s="1"/>
  <c r="BU58"/>
  <c r="BV58" s="1"/>
  <c r="BZ58"/>
  <c r="CA58" s="1"/>
  <c r="CE58"/>
  <c r="CF58" s="1"/>
  <c r="CJ58"/>
  <c r="CK58" s="1"/>
  <c r="R59"/>
  <c r="S59" s="1"/>
  <c r="U59" s="1"/>
  <c r="W59"/>
  <c r="X59" s="1"/>
  <c r="AA59"/>
  <c r="AB59" s="1"/>
  <c r="AC59" s="1"/>
  <c r="AF59"/>
  <c r="AK59"/>
  <c r="AV59"/>
  <c r="AW59" s="1"/>
  <c r="BA59"/>
  <c r="BB59" s="1"/>
  <c r="BF59"/>
  <c r="BG59" s="1"/>
  <c r="BK59"/>
  <c r="BL59" s="1"/>
  <c r="BP59"/>
  <c r="BQ59" s="1"/>
  <c r="BU59"/>
  <c r="BV59" s="1"/>
  <c r="BZ59"/>
  <c r="CA59" s="1"/>
  <c r="CE59"/>
  <c r="CF59" s="1"/>
  <c r="CJ59"/>
  <c r="CK59" s="1"/>
  <c r="R60"/>
  <c r="S60" s="1"/>
  <c r="U60" s="1"/>
  <c r="W60"/>
  <c r="X60" s="1"/>
  <c r="AA60"/>
  <c r="AB60" s="1"/>
  <c r="AC60" s="1"/>
  <c r="AF60"/>
  <c r="AK60"/>
  <c r="AW60"/>
  <c r="BA60"/>
  <c r="BB60" s="1"/>
  <c r="BF60"/>
  <c r="BG60" s="1"/>
  <c r="BK60"/>
  <c r="BL60" s="1"/>
  <c r="BP60"/>
  <c r="BQ60" s="1"/>
  <c r="BU60"/>
  <c r="BV60" s="1"/>
  <c r="BZ60"/>
  <c r="CA60" s="1"/>
  <c r="CE60"/>
  <c r="CF60" s="1"/>
  <c r="CJ60"/>
  <c r="CK60" s="1"/>
  <c r="I61"/>
  <c r="J61" s="1"/>
  <c r="L61"/>
  <c r="M61" s="1"/>
  <c r="R61"/>
  <c r="S61" s="1"/>
  <c r="W61"/>
  <c r="X61" s="1"/>
  <c r="AA61"/>
  <c r="AB61" s="1"/>
  <c r="AC61" s="1"/>
  <c r="AF61"/>
  <c r="AK61"/>
  <c r="AV61"/>
  <c r="AW61" s="1"/>
  <c r="BA61"/>
  <c r="BB61" s="1"/>
  <c r="BF61"/>
  <c r="BG61" s="1"/>
  <c r="BK61"/>
  <c r="BL61" s="1"/>
  <c r="BP61"/>
  <c r="BQ61" s="1"/>
  <c r="BU61"/>
  <c r="BV61" s="1"/>
  <c r="BZ61"/>
  <c r="CA61" s="1"/>
  <c r="CE61"/>
  <c r="CF61" s="1"/>
  <c r="CJ61"/>
  <c r="CK61" s="1"/>
  <c r="I62"/>
  <c r="J62" s="1"/>
  <c r="L62"/>
  <c r="M62" s="1"/>
  <c r="R62"/>
  <c r="S62" s="1"/>
  <c r="W62"/>
  <c r="X62" s="1"/>
  <c r="AA62"/>
  <c r="AB62" s="1"/>
  <c r="AC62" s="1"/>
  <c r="AF62"/>
  <c r="AK62"/>
  <c r="AV62"/>
  <c r="AW62" s="1"/>
  <c r="BA62"/>
  <c r="BB62" s="1"/>
  <c r="BF62"/>
  <c r="BG62" s="1"/>
  <c r="BK62"/>
  <c r="BL62" s="1"/>
  <c r="BP62"/>
  <c r="BQ62" s="1"/>
  <c r="BU62"/>
  <c r="BV62" s="1"/>
  <c r="BZ62"/>
  <c r="CA62" s="1"/>
  <c r="CE62"/>
  <c r="CF62" s="1"/>
  <c r="CJ62"/>
  <c r="CK62" s="1"/>
  <c r="R63"/>
  <c r="S63" s="1"/>
  <c r="U63" s="1"/>
  <c r="W63"/>
  <c r="X63" s="1"/>
  <c r="AA63"/>
  <c r="AB63" s="1"/>
  <c r="AC63" s="1"/>
  <c r="AF63"/>
  <c r="AK63"/>
  <c r="AV63"/>
  <c r="AW63" s="1"/>
  <c r="BB63"/>
  <c r="BF63"/>
  <c r="BG63" s="1"/>
  <c r="BK63"/>
  <c r="BL63" s="1"/>
  <c r="BP63"/>
  <c r="BQ63" s="1"/>
  <c r="BU63"/>
  <c r="BV63" s="1"/>
  <c r="BZ63"/>
  <c r="CA63" s="1"/>
  <c r="CE63"/>
  <c r="CF63" s="1"/>
  <c r="CJ63"/>
  <c r="CK63" s="1"/>
  <c r="R64"/>
  <c r="S64" s="1"/>
  <c r="U64" s="1"/>
  <c r="W64"/>
  <c r="X64" s="1"/>
  <c r="AA64"/>
  <c r="AB64" s="1"/>
  <c r="AC64" s="1"/>
  <c r="AF64"/>
  <c r="AK64"/>
  <c r="AQ64" s="1"/>
  <c r="AR64" s="1"/>
  <c r="AV64"/>
  <c r="AW64" s="1"/>
  <c r="BA64"/>
  <c r="BB64" s="1"/>
  <c r="BF64"/>
  <c r="BG64" s="1"/>
  <c r="BK64"/>
  <c r="BL64" s="1"/>
  <c r="BP64"/>
  <c r="BQ64" s="1"/>
  <c r="BV64"/>
  <c r="BZ64"/>
  <c r="CA64" s="1"/>
  <c r="CE64"/>
  <c r="CF64" s="1"/>
  <c r="CJ64"/>
  <c r="CK64" s="1"/>
  <c r="I65"/>
  <c r="J65" s="1"/>
  <c r="L65"/>
  <c r="M65" s="1"/>
  <c r="R65"/>
  <c r="S65" s="1"/>
  <c r="W65"/>
  <c r="X65" s="1"/>
  <c r="AA65"/>
  <c r="AB65" s="1"/>
  <c r="AC65" s="1"/>
  <c r="AF65"/>
  <c r="AK65"/>
  <c r="AV65"/>
  <c r="AW65" s="1"/>
  <c r="BA65"/>
  <c r="BB65" s="1"/>
  <c r="BG65"/>
  <c r="BK65"/>
  <c r="BL65" s="1"/>
  <c r="BP65"/>
  <c r="BQ65" s="1"/>
  <c r="BU65"/>
  <c r="BV65" s="1"/>
  <c r="BZ65"/>
  <c r="CA65" s="1"/>
  <c r="CE65"/>
  <c r="CF65" s="1"/>
  <c r="CJ65"/>
  <c r="CK65" s="1"/>
  <c r="I66"/>
  <c r="J66" s="1"/>
  <c r="L66"/>
  <c r="M66" s="1"/>
  <c r="R66"/>
  <c r="S66" s="1"/>
  <c r="W66"/>
  <c r="X66" s="1"/>
  <c r="AA66"/>
  <c r="AB66" s="1"/>
  <c r="AC66" s="1"/>
  <c r="AF66"/>
  <c r="AK66"/>
  <c r="AV66"/>
  <c r="AW66" s="1"/>
  <c r="BB66"/>
  <c r="BF66"/>
  <c r="BG66" s="1"/>
  <c r="BK66"/>
  <c r="BL66" s="1"/>
  <c r="BP66"/>
  <c r="BQ66" s="1"/>
  <c r="BU66"/>
  <c r="BV66" s="1"/>
  <c r="BZ66"/>
  <c r="CA66" s="1"/>
  <c r="CE66"/>
  <c r="CF66" s="1"/>
  <c r="CJ66"/>
  <c r="CK66" s="1"/>
  <c r="R67"/>
  <c r="S67" s="1"/>
  <c r="U67" s="1"/>
  <c r="W67"/>
  <c r="X67" s="1"/>
  <c r="AA67"/>
  <c r="AB67" s="1"/>
  <c r="AC67" s="1"/>
  <c r="AF67"/>
  <c r="AK67"/>
  <c r="AV67"/>
  <c r="AW67" s="1"/>
  <c r="BB67"/>
  <c r="BF67"/>
  <c r="BG67" s="1"/>
  <c r="BK67"/>
  <c r="BL67" s="1"/>
  <c r="BP67"/>
  <c r="BQ67" s="1"/>
  <c r="BU67"/>
  <c r="BV67" s="1"/>
  <c r="BZ67"/>
  <c r="CA67" s="1"/>
  <c r="CE67"/>
  <c r="CF67" s="1"/>
  <c r="CJ67"/>
  <c r="CK67" s="1"/>
  <c r="I68"/>
  <c r="J68" s="1"/>
  <c r="L68"/>
  <c r="M68" s="1"/>
  <c r="R68"/>
  <c r="S68" s="1"/>
  <c r="W68"/>
  <c r="X68" s="1"/>
  <c r="AA68"/>
  <c r="AB68" s="1"/>
  <c r="AC68" s="1"/>
  <c r="AF68"/>
  <c r="AK68"/>
  <c r="AV68"/>
  <c r="AW68" s="1"/>
  <c r="BA68"/>
  <c r="BB68" s="1"/>
  <c r="BF68"/>
  <c r="BG68" s="1"/>
  <c r="BK68"/>
  <c r="BL68" s="1"/>
  <c r="BQ68"/>
  <c r="BU68"/>
  <c r="BV68" s="1"/>
  <c r="BZ68"/>
  <c r="CA68" s="1"/>
  <c r="CE68"/>
  <c r="CF68" s="1"/>
  <c r="CJ68"/>
  <c r="CK68" s="1"/>
  <c r="I69"/>
  <c r="J69" s="1"/>
  <c r="L69"/>
  <c r="M69" s="1"/>
  <c r="R69"/>
  <c r="S69" s="1"/>
  <c r="W69"/>
  <c r="X69" s="1"/>
  <c r="AA69"/>
  <c r="AB69" s="1"/>
  <c r="AC69" s="1"/>
  <c r="AF69"/>
  <c r="AK69"/>
  <c r="AV69"/>
  <c r="AW69" s="1"/>
  <c r="BB69"/>
  <c r="BF69"/>
  <c r="BG69" s="1"/>
  <c r="BK69"/>
  <c r="BL69" s="1"/>
  <c r="BP69"/>
  <c r="BQ69" s="1"/>
  <c r="BU69"/>
  <c r="BV69" s="1"/>
  <c r="BZ69"/>
  <c r="CA69" s="1"/>
  <c r="CE69"/>
  <c r="CF69" s="1"/>
  <c r="CJ69"/>
  <c r="CK69" s="1"/>
  <c r="R70"/>
  <c r="S70" s="1"/>
  <c r="W70"/>
  <c r="X70" s="1"/>
  <c r="AA70"/>
  <c r="AB70" s="1"/>
  <c r="AC70" s="1"/>
  <c r="AF70"/>
  <c r="AK70"/>
  <c r="AV70"/>
  <c r="AW70" s="1"/>
  <c r="BB70"/>
  <c r="BF70"/>
  <c r="BG70" s="1"/>
  <c r="BK70"/>
  <c r="BL70" s="1"/>
  <c r="BP70"/>
  <c r="BQ70" s="1"/>
  <c r="BU70"/>
  <c r="BV70" s="1"/>
  <c r="BZ70"/>
  <c r="CA70" s="1"/>
  <c r="CE70"/>
  <c r="CF70" s="1"/>
  <c r="CJ70"/>
  <c r="CK70" s="1"/>
  <c r="I71"/>
  <c r="J71" s="1"/>
  <c r="L71"/>
  <c r="M71" s="1"/>
  <c r="R71"/>
  <c r="S71" s="1"/>
  <c r="W71"/>
  <c r="X71" s="1"/>
  <c r="AA71"/>
  <c r="AB71" s="1"/>
  <c r="AC71" s="1"/>
  <c r="AF71"/>
  <c r="AK71"/>
  <c r="AQ71" s="1"/>
  <c r="AR71" s="1"/>
  <c r="AV71"/>
  <c r="AW71" s="1"/>
  <c r="BA71"/>
  <c r="BB71" s="1"/>
  <c r="BF71"/>
  <c r="BG71" s="1"/>
  <c r="BK71"/>
  <c r="BL71" s="1"/>
  <c r="BP71"/>
  <c r="BQ71" s="1"/>
  <c r="BU71"/>
  <c r="BV71" s="1"/>
  <c r="BZ71"/>
  <c r="CA71" s="1"/>
  <c r="CE71"/>
  <c r="CF71" s="1"/>
  <c r="CJ71"/>
  <c r="CK71" s="1"/>
  <c r="I72"/>
  <c r="J72" s="1"/>
  <c r="L72"/>
  <c r="M72" s="1"/>
  <c r="R72"/>
  <c r="S72" s="1"/>
  <c r="W72"/>
  <c r="X72" s="1"/>
  <c r="AA72"/>
  <c r="AB72" s="1"/>
  <c r="AC72" s="1"/>
  <c r="AF72"/>
  <c r="AK72"/>
  <c r="AQ72" s="1"/>
  <c r="AR72" s="1"/>
  <c r="AV72"/>
  <c r="AW72" s="1"/>
  <c r="BA72"/>
  <c r="BB72" s="1"/>
  <c r="BF72"/>
  <c r="BG72" s="1"/>
  <c r="BK72"/>
  <c r="BL72" s="1"/>
  <c r="BP72"/>
  <c r="BQ72" s="1"/>
  <c r="BU72"/>
  <c r="BV72" s="1"/>
  <c r="BZ72"/>
  <c r="CA72" s="1"/>
  <c r="CE72"/>
  <c r="CF72" s="1"/>
  <c r="CJ72"/>
  <c r="CK72" s="1"/>
  <c r="U73"/>
  <c r="W73"/>
  <c r="X73" s="1"/>
  <c r="AB73"/>
  <c r="AC73" s="1"/>
  <c r="AG73"/>
  <c r="AH73" s="1"/>
  <c r="AL73"/>
  <c r="AM73" s="1"/>
  <c r="AQ73"/>
  <c r="AR73" s="1"/>
  <c r="AV73"/>
  <c r="AW73" s="1"/>
  <c r="BA73"/>
  <c r="BB73" s="1"/>
  <c r="BF73"/>
  <c r="BG73" s="1"/>
  <c r="BK73"/>
  <c r="BL73" s="1"/>
  <c r="BP73"/>
  <c r="BQ73" s="1"/>
  <c r="BU73"/>
  <c r="BV73" s="1"/>
  <c r="BZ73"/>
  <c r="CA73" s="1"/>
  <c r="CE73"/>
  <c r="CF73" s="1"/>
  <c r="CJ73"/>
  <c r="CK73" s="1"/>
  <c r="I74"/>
  <c r="J74" s="1"/>
  <c r="L74"/>
  <c r="M74" s="1"/>
  <c r="R74"/>
  <c r="S74" s="1"/>
  <c r="W74"/>
  <c r="X74" s="1"/>
  <c r="AA74"/>
  <c r="AB74" s="1"/>
  <c r="AC74" s="1"/>
  <c r="AF74"/>
  <c r="AK74"/>
  <c r="AV74"/>
  <c r="AW74" s="1"/>
  <c r="BA74"/>
  <c r="BB74" s="1"/>
  <c r="BF74"/>
  <c r="BG74" s="1"/>
  <c r="BK74"/>
  <c r="BL74" s="1"/>
  <c r="BP74"/>
  <c r="BQ74" s="1"/>
  <c r="BU74"/>
  <c r="BV74" s="1"/>
  <c r="BZ74"/>
  <c r="CA74" s="1"/>
  <c r="CE74"/>
  <c r="CF74" s="1"/>
  <c r="CJ74"/>
  <c r="CK74" s="1"/>
  <c r="R75"/>
  <c r="S75" s="1"/>
  <c r="U75" s="1"/>
  <c r="W75"/>
  <c r="X75" s="1"/>
  <c r="AA75"/>
  <c r="AB75" s="1"/>
  <c r="AC75" s="1"/>
  <c r="AF75"/>
  <c r="AK75"/>
  <c r="AQ75" s="1"/>
  <c r="AR75" s="1"/>
  <c r="AV75"/>
  <c r="AW75" s="1"/>
  <c r="BA75"/>
  <c r="BB75" s="1"/>
  <c r="BF75"/>
  <c r="BG75" s="1"/>
  <c r="BK75"/>
  <c r="BL75" s="1"/>
  <c r="BP75"/>
  <c r="BQ75" s="1"/>
  <c r="BU75"/>
  <c r="BV75" s="1"/>
  <c r="BZ75"/>
  <c r="CA75" s="1"/>
  <c r="CE75"/>
  <c r="CF75" s="1"/>
  <c r="CK75"/>
  <c r="R76"/>
  <c r="S76" s="1"/>
  <c r="U76" s="1"/>
  <c r="W76"/>
  <c r="X76" s="1"/>
  <c r="AA76"/>
  <c r="AB76" s="1"/>
  <c r="AC76" s="1"/>
  <c r="AF76"/>
  <c r="AK76"/>
  <c r="AW76"/>
  <c r="BA76"/>
  <c r="BB76" s="1"/>
  <c r="BF76"/>
  <c r="BG76" s="1"/>
  <c r="BK76"/>
  <c r="BL76" s="1"/>
  <c r="BP76"/>
  <c r="BQ76" s="1"/>
  <c r="BU76"/>
  <c r="BV76" s="1"/>
  <c r="BZ76"/>
  <c r="CA76" s="1"/>
  <c r="CE76"/>
  <c r="CF76" s="1"/>
  <c r="CJ76"/>
  <c r="CK76" s="1"/>
  <c r="R77"/>
  <c r="S77" s="1"/>
  <c r="U77" s="1"/>
  <c r="W77"/>
  <c r="X77" s="1"/>
  <c r="AA77"/>
  <c r="AB77" s="1"/>
  <c r="AC77" s="1"/>
  <c r="AF77"/>
  <c r="AK77"/>
  <c r="AQ77" s="1"/>
  <c r="AR77" s="1"/>
  <c r="AV77"/>
  <c r="AW77" s="1"/>
  <c r="BA77"/>
  <c r="BB77" s="1"/>
  <c r="BF77"/>
  <c r="BG77" s="1"/>
  <c r="BK77"/>
  <c r="BL77" s="1"/>
  <c r="BP77"/>
  <c r="BQ77" s="1"/>
  <c r="BU77"/>
  <c r="BV77" s="1"/>
  <c r="BZ77"/>
  <c r="CA77" s="1"/>
  <c r="CE77"/>
  <c r="CF77" s="1"/>
  <c r="CJ77"/>
  <c r="CK77" s="1"/>
  <c r="R78"/>
  <c r="S78" s="1"/>
  <c r="U78" s="1"/>
  <c r="W78"/>
  <c r="X78" s="1"/>
  <c r="AA78"/>
  <c r="AB78" s="1"/>
  <c r="AC78" s="1"/>
  <c r="AF78"/>
  <c r="AK78"/>
  <c r="AQ78" s="1"/>
  <c r="AR78" s="1"/>
  <c r="AV78"/>
  <c r="AW78" s="1"/>
  <c r="BB78"/>
  <c r="BF78"/>
  <c r="BG78" s="1"/>
  <c r="BK78"/>
  <c r="BL78" s="1"/>
  <c r="BP78"/>
  <c r="BQ78" s="1"/>
  <c r="BU78"/>
  <c r="BV78" s="1"/>
  <c r="BZ78"/>
  <c r="CA78" s="1"/>
  <c r="CE78"/>
  <c r="CF78" s="1"/>
  <c r="CJ78"/>
  <c r="CK78" s="1"/>
  <c r="R79"/>
  <c r="S79" s="1"/>
  <c r="U79" s="1"/>
  <c r="W79"/>
  <c r="X79" s="1"/>
  <c r="AA79"/>
  <c r="AB79" s="1"/>
  <c r="AC79" s="1"/>
  <c r="AF79"/>
  <c r="AK79"/>
  <c r="AV79"/>
  <c r="AW79" s="1"/>
  <c r="BA79"/>
  <c r="BB79" s="1"/>
  <c r="BF79"/>
  <c r="BG79" s="1"/>
  <c r="BL79"/>
  <c r="BP79"/>
  <c r="BQ79" s="1"/>
  <c r="BU79"/>
  <c r="BV79" s="1"/>
  <c r="BZ79"/>
  <c r="CA79" s="1"/>
  <c r="CE79"/>
  <c r="CF79" s="1"/>
  <c r="CJ79"/>
  <c r="CK79" s="1"/>
  <c r="R80"/>
  <c r="S80" s="1"/>
  <c r="W80"/>
  <c r="X80" s="1"/>
  <c r="AA80"/>
  <c r="AB80" s="1"/>
  <c r="AC80" s="1"/>
  <c r="AF80"/>
  <c r="AR80"/>
  <c r="AV80"/>
  <c r="AW80" s="1"/>
  <c r="BA80"/>
  <c r="BB80" s="1"/>
  <c r="BF80"/>
  <c r="BG80" s="1"/>
  <c r="BK80"/>
  <c r="BL80" s="1"/>
  <c r="BP80"/>
  <c r="BQ80" s="1"/>
  <c r="BU80"/>
  <c r="BV80" s="1"/>
  <c r="BZ80"/>
  <c r="CA80" s="1"/>
  <c r="CE80"/>
  <c r="CF80" s="1"/>
  <c r="CJ80"/>
  <c r="CK80" s="1"/>
  <c r="I81"/>
  <c r="J81" s="1"/>
  <c r="L81"/>
  <c r="M81" s="1"/>
  <c r="R81"/>
  <c r="S81" s="1"/>
  <c r="W81"/>
  <c r="X81" s="1"/>
  <c r="AB81"/>
  <c r="AC81" s="1"/>
  <c r="AF81"/>
  <c r="AG81" s="1"/>
  <c r="AH81" s="1"/>
  <c r="AK81"/>
  <c r="AQ81" s="1"/>
  <c r="AR81" s="1"/>
  <c r="AV81"/>
  <c r="AW81" s="1"/>
  <c r="BA81"/>
  <c r="BB81" s="1"/>
  <c r="BF81"/>
  <c r="BG81" s="1"/>
  <c r="BK81"/>
  <c r="BL81" s="1"/>
  <c r="BP81"/>
  <c r="BQ81" s="1"/>
  <c r="BV81"/>
  <c r="BZ81"/>
  <c r="CA81" s="1"/>
  <c r="CE81"/>
  <c r="CF81" s="1"/>
  <c r="CJ81"/>
  <c r="CK81" s="1"/>
  <c r="R82"/>
  <c r="S82" s="1"/>
  <c r="U82" s="1"/>
  <c r="W82"/>
  <c r="X82" s="1"/>
  <c r="AA82"/>
  <c r="AB82" s="1"/>
  <c r="AC82" s="1"/>
  <c r="AF82"/>
  <c r="AK82"/>
  <c r="AV82"/>
  <c r="AW82" s="1"/>
  <c r="BA82"/>
  <c r="BB82" s="1"/>
  <c r="BF82"/>
  <c r="BG82" s="1"/>
  <c r="BK82"/>
  <c r="BL82" s="1"/>
  <c r="BP82"/>
  <c r="BQ82" s="1"/>
  <c r="BU82"/>
  <c r="BV82" s="1"/>
  <c r="BZ82"/>
  <c r="CA82" s="1"/>
  <c r="CE82"/>
  <c r="CF82" s="1"/>
  <c r="CJ82"/>
  <c r="CK82" s="1"/>
  <c r="R83"/>
  <c r="S83" s="1"/>
  <c r="U83" s="1"/>
  <c r="W83"/>
  <c r="X83" s="1"/>
  <c r="AA83"/>
  <c r="AB83" s="1"/>
  <c r="AC83" s="1"/>
  <c r="AF83"/>
  <c r="AK83"/>
  <c r="AV83"/>
  <c r="AW83" s="1"/>
  <c r="BA83"/>
  <c r="BB83" s="1"/>
  <c r="BG83"/>
  <c r="BK83"/>
  <c r="BL83" s="1"/>
  <c r="BP83"/>
  <c r="BQ83" s="1"/>
  <c r="BU83"/>
  <c r="BV83" s="1"/>
  <c r="BZ83"/>
  <c r="CA83" s="1"/>
  <c r="CE83"/>
  <c r="CF83" s="1"/>
  <c r="CJ83"/>
  <c r="CK83" s="1"/>
  <c r="I84"/>
  <c r="J84" s="1"/>
  <c r="L84"/>
  <c r="M84" s="1"/>
  <c r="R84"/>
  <c r="S84" s="1"/>
  <c r="W84"/>
  <c r="X84" s="1"/>
  <c r="AA84"/>
  <c r="AB84" s="1"/>
  <c r="AC84" s="1"/>
  <c r="AF84"/>
  <c r="AK84"/>
  <c r="AV84"/>
  <c r="AW84" s="1"/>
  <c r="BA84"/>
  <c r="BB84" s="1"/>
  <c r="BF84"/>
  <c r="BG84" s="1"/>
  <c r="BK84"/>
  <c r="BL84" s="1"/>
  <c r="BP84"/>
  <c r="BQ84" s="1"/>
  <c r="BU84"/>
  <c r="BV84" s="1"/>
  <c r="BZ84"/>
  <c r="CA84" s="1"/>
  <c r="CE84"/>
  <c r="CF84" s="1"/>
  <c r="CJ84"/>
  <c r="CK84" s="1"/>
  <c r="R85"/>
  <c r="S85" s="1"/>
  <c r="U85" s="1"/>
  <c r="W85"/>
  <c r="X85" s="1"/>
  <c r="AA85"/>
  <c r="AB85" s="1"/>
  <c r="AC85" s="1"/>
  <c r="AF85"/>
  <c r="AK85"/>
  <c r="AV85"/>
  <c r="AW85" s="1"/>
  <c r="BA85"/>
  <c r="BB85" s="1"/>
  <c r="BF85"/>
  <c r="BG85" s="1"/>
  <c r="BK85"/>
  <c r="BL85" s="1"/>
  <c r="BQ85"/>
  <c r="BU85"/>
  <c r="BV85" s="1"/>
  <c r="BZ85"/>
  <c r="CA85" s="1"/>
  <c r="CE85"/>
  <c r="CF85" s="1"/>
  <c r="CJ85"/>
  <c r="CK85" s="1"/>
  <c r="I86"/>
  <c r="J86" s="1"/>
  <c r="L86"/>
  <c r="M86" s="1"/>
  <c r="R86"/>
  <c r="S86" s="1"/>
  <c r="W86"/>
  <c r="X86" s="1"/>
  <c r="AA86"/>
  <c r="AB86" s="1"/>
  <c r="AC86" s="1"/>
  <c r="AF86"/>
  <c r="AK86"/>
  <c r="AV86"/>
  <c r="AW86" s="1"/>
  <c r="BA86"/>
  <c r="BB86" s="1"/>
  <c r="BF86"/>
  <c r="BG86" s="1"/>
  <c r="BK86"/>
  <c r="BL86" s="1"/>
  <c r="BP86"/>
  <c r="BQ86" s="1"/>
  <c r="BU86"/>
  <c r="BV86" s="1"/>
  <c r="BZ86"/>
  <c r="CA86" s="1"/>
  <c r="CF86"/>
  <c r="CJ86"/>
  <c r="CK86" s="1"/>
  <c r="I87"/>
  <c r="J87" s="1"/>
  <c r="L87"/>
  <c r="M87" s="1"/>
  <c r="R87"/>
  <c r="S87" s="1"/>
  <c r="W87"/>
  <c r="X87" s="1"/>
  <c r="AB87"/>
  <c r="AC87" s="1"/>
  <c r="AF87"/>
  <c r="AG87" s="1"/>
  <c r="AH87" s="1"/>
  <c r="AK87"/>
  <c r="AV87"/>
  <c r="AW87" s="1"/>
  <c r="BA87"/>
  <c r="BB87" s="1"/>
  <c r="BF87"/>
  <c r="BG87" s="1"/>
  <c r="BK87"/>
  <c r="BL87" s="1"/>
  <c r="BP87"/>
  <c r="BQ87" s="1"/>
  <c r="BU87"/>
  <c r="BV87" s="1"/>
  <c r="BZ87"/>
  <c r="CA87" s="1"/>
  <c r="CE87"/>
  <c r="CF87" s="1"/>
  <c r="CJ87"/>
  <c r="CK87" s="1"/>
  <c r="R88"/>
  <c r="S88" s="1"/>
  <c r="U88" s="1"/>
  <c r="W88"/>
  <c r="X88" s="1"/>
  <c r="AA88"/>
  <c r="AB88" s="1"/>
  <c r="AC88" s="1"/>
  <c r="AF88"/>
  <c r="AM88"/>
  <c r="AQ88"/>
  <c r="AR88" s="1"/>
  <c r="AV88"/>
  <c r="AW88" s="1"/>
  <c r="BA88"/>
  <c r="BB88" s="1"/>
  <c r="BF88"/>
  <c r="BG88" s="1"/>
  <c r="BK88"/>
  <c r="BL88" s="1"/>
  <c r="BP88"/>
  <c r="BQ88" s="1"/>
  <c r="BU88"/>
  <c r="BV88" s="1"/>
  <c r="BZ88"/>
  <c r="CA88" s="1"/>
  <c r="CE88"/>
  <c r="CF88" s="1"/>
  <c r="CJ88"/>
  <c r="CK88" s="1"/>
  <c r="I89"/>
  <c r="J89" s="1"/>
  <c r="L89"/>
  <c r="M89" s="1"/>
  <c r="R89"/>
  <c r="S89" s="1"/>
  <c r="W89"/>
  <c r="X89" s="1"/>
  <c r="AA89"/>
  <c r="AB89" s="1"/>
  <c r="AC89" s="1"/>
  <c r="AF89"/>
  <c r="AK89"/>
  <c r="AV89"/>
  <c r="AW89" s="1"/>
  <c r="BA89"/>
  <c r="BB89" s="1"/>
  <c r="BF89"/>
  <c r="BG89" s="1"/>
  <c r="BK89"/>
  <c r="BL89" s="1"/>
  <c r="BP89"/>
  <c r="BQ89" s="1"/>
  <c r="BU89"/>
  <c r="BV89" s="1"/>
  <c r="BZ89"/>
  <c r="CA89" s="1"/>
  <c r="CE89"/>
  <c r="CF89" s="1"/>
  <c r="CJ89"/>
  <c r="CK89" s="1"/>
  <c r="R90"/>
  <c r="S90" s="1"/>
  <c r="U90" s="1"/>
  <c r="W90"/>
  <c r="X90" s="1"/>
  <c r="AA90"/>
  <c r="AB90" s="1"/>
  <c r="AC90" s="1"/>
  <c r="AF90"/>
  <c r="AK90"/>
  <c r="AV90"/>
  <c r="AW90" s="1"/>
  <c r="BA90"/>
  <c r="BB90" s="1"/>
  <c r="BG90"/>
  <c r="BK90"/>
  <c r="BL90" s="1"/>
  <c r="BP90"/>
  <c r="BQ90" s="1"/>
  <c r="BU90"/>
  <c r="BV90" s="1"/>
  <c r="BZ90"/>
  <c r="CA90" s="1"/>
  <c r="CE90"/>
  <c r="CF90" s="1"/>
  <c r="CJ90"/>
  <c r="CK90" s="1"/>
  <c r="I91"/>
  <c r="J91" s="1"/>
  <c r="L91"/>
  <c r="M91" s="1"/>
  <c r="R91"/>
  <c r="S91" s="1"/>
  <c r="W91"/>
  <c r="X91" s="1"/>
  <c r="AA91"/>
  <c r="AB91" s="1"/>
  <c r="AC91" s="1"/>
  <c r="AF91"/>
  <c r="AK91"/>
  <c r="AV91"/>
  <c r="AW91" s="1"/>
  <c r="BA91"/>
  <c r="BB91" s="1"/>
  <c r="BF91"/>
  <c r="BG91" s="1"/>
  <c r="BK91"/>
  <c r="BL91" s="1"/>
  <c r="BP91"/>
  <c r="BQ91" s="1"/>
  <c r="BU91"/>
  <c r="BV91" s="1"/>
  <c r="BZ91"/>
  <c r="CA91" s="1"/>
  <c r="CE91"/>
  <c r="CF91" s="1"/>
  <c r="CJ91"/>
  <c r="CK91" s="1"/>
  <c r="R92"/>
  <c r="S92" s="1"/>
  <c r="U92" s="1"/>
  <c r="W92"/>
  <c r="X92" s="1"/>
  <c r="AA92"/>
  <c r="AB92" s="1"/>
  <c r="AC92" s="1"/>
  <c r="AF92"/>
  <c r="AK92"/>
  <c r="AV92"/>
  <c r="AW92" s="1"/>
  <c r="BB92"/>
  <c r="BF92"/>
  <c r="BG92" s="1"/>
  <c r="BK92"/>
  <c r="BL92" s="1"/>
  <c r="BP92"/>
  <c r="BQ92" s="1"/>
  <c r="BU92"/>
  <c r="BV92" s="1"/>
  <c r="BZ92"/>
  <c r="CA92" s="1"/>
  <c r="CE92"/>
  <c r="CF92" s="1"/>
  <c r="CJ92"/>
  <c r="CK92" s="1"/>
  <c r="R93"/>
  <c r="S93" s="1"/>
  <c r="U93" s="1"/>
  <c r="W93"/>
  <c r="X93" s="1"/>
  <c r="AA93"/>
  <c r="AB93" s="1"/>
  <c r="AC93" s="1"/>
  <c r="AF93"/>
  <c r="AK93"/>
  <c r="AW93"/>
  <c r="BA93"/>
  <c r="BB93" s="1"/>
  <c r="BF93"/>
  <c r="BG93" s="1"/>
  <c r="BK93"/>
  <c r="BL93" s="1"/>
  <c r="BP93"/>
  <c r="BQ93" s="1"/>
  <c r="BU93"/>
  <c r="BV93" s="1"/>
  <c r="BZ93"/>
  <c r="CA93" s="1"/>
  <c r="CE93"/>
  <c r="CF93" s="1"/>
  <c r="CJ93"/>
  <c r="CK93" s="1"/>
  <c r="R94"/>
  <c r="S94" s="1"/>
  <c r="U94" s="1"/>
  <c r="W94"/>
  <c r="X94" s="1"/>
  <c r="AA94"/>
  <c r="AB94" s="1"/>
  <c r="AC94" s="1"/>
  <c r="AF94"/>
  <c r="AK94"/>
  <c r="AW94"/>
  <c r="BA94"/>
  <c r="BB94" s="1"/>
  <c r="BF94"/>
  <c r="BG94" s="1"/>
  <c r="BK94"/>
  <c r="BL94" s="1"/>
  <c r="BP94"/>
  <c r="BQ94" s="1"/>
  <c r="BU94"/>
  <c r="BV94" s="1"/>
  <c r="BZ94"/>
  <c r="CA94" s="1"/>
  <c r="CE94"/>
  <c r="CF94" s="1"/>
  <c r="CJ94"/>
  <c r="CK94" s="1"/>
  <c r="I95"/>
  <c r="J95" s="1"/>
  <c r="L95"/>
  <c r="M95" s="1"/>
  <c r="R95"/>
  <c r="S95" s="1"/>
  <c r="W95"/>
  <c r="X95" s="1"/>
  <c r="AA95"/>
  <c r="AB95" s="1"/>
  <c r="AC95" s="1"/>
  <c r="AF95"/>
  <c r="AK95"/>
  <c r="AV95"/>
  <c r="AW95" s="1"/>
  <c r="BA95"/>
  <c r="BB95" s="1"/>
  <c r="BF95"/>
  <c r="BG95" s="1"/>
  <c r="BK95"/>
  <c r="BL95" s="1"/>
  <c r="BP95"/>
  <c r="BQ95" s="1"/>
  <c r="BU95"/>
  <c r="BV95" s="1"/>
  <c r="BZ95"/>
  <c r="CA95" s="1"/>
  <c r="CE95"/>
  <c r="CF95" s="1"/>
  <c r="CJ95"/>
  <c r="CK95" s="1"/>
  <c r="I96"/>
  <c r="J96" s="1"/>
  <c r="L96"/>
  <c r="M96" s="1"/>
  <c r="R96"/>
  <c r="S96" s="1"/>
  <c r="W96"/>
  <c r="X96" s="1"/>
  <c r="AA96"/>
  <c r="AB96" s="1"/>
  <c r="AC96" s="1"/>
  <c r="AF96"/>
  <c r="AK96"/>
  <c r="AQ96" s="1"/>
  <c r="AR96" s="1"/>
  <c r="AV96"/>
  <c r="AW96" s="1"/>
  <c r="BA96"/>
  <c r="BB96" s="1"/>
  <c r="BF96"/>
  <c r="BG96" s="1"/>
  <c r="BK96"/>
  <c r="BL96" s="1"/>
  <c r="BP96"/>
  <c r="BQ96" s="1"/>
  <c r="BU96"/>
  <c r="BV96" s="1"/>
  <c r="BZ96"/>
  <c r="CA96" s="1"/>
  <c r="CE96"/>
  <c r="CF96" s="1"/>
  <c r="CJ96"/>
  <c r="CK96" s="1"/>
  <c r="I97"/>
  <c r="J97" s="1"/>
  <c r="L97"/>
  <c r="M97" s="1"/>
  <c r="R97"/>
  <c r="S97" s="1"/>
  <c r="W97"/>
  <c r="X97" s="1"/>
  <c r="AA97"/>
  <c r="AB97" s="1"/>
  <c r="AC97" s="1"/>
  <c r="AF97"/>
  <c r="AK97"/>
  <c r="AQ97" s="1"/>
  <c r="AR97" s="1"/>
  <c r="AV97"/>
  <c r="AW97" s="1"/>
  <c r="BA97"/>
  <c r="BB97" s="1"/>
  <c r="BF97"/>
  <c r="BG97" s="1"/>
  <c r="BK97"/>
  <c r="BL97" s="1"/>
  <c r="BP97"/>
  <c r="BQ97" s="1"/>
  <c r="BU97"/>
  <c r="BV97" s="1"/>
  <c r="BZ97"/>
  <c r="CA97" s="1"/>
  <c r="CE97"/>
  <c r="CF97" s="1"/>
  <c r="CJ97"/>
  <c r="CK97" s="1"/>
  <c r="R98"/>
  <c r="S98" s="1"/>
  <c r="U98" s="1"/>
  <c r="W98"/>
  <c r="X98" s="1"/>
  <c r="AA98"/>
  <c r="AB98" s="1"/>
  <c r="AC98" s="1"/>
  <c r="AF98"/>
  <c r="AK98"/>
  <c r="AV98"/>
  <c r="AW98" s="1"/>
  <c r="BA98"/>
  <c r="BB98" s="1"/>
  <c r="BF98"/>
  <c r="BG98" s="1"/>
  <c r="BK98"/>
  <c r="BL98" s="1"/>
  <c r="BQ98"/>
  <c r="BU98"/>
  <c r="BV98" s="1"/>
  <c r="BZ98"/>
  <c r="CA98" s="1"/>
  <c r="CE98"/>
  <c r="CF98" s="1"/>
  <c r="CJ98"/>
  <c r="CK98" s="1"/>
  <c r="R99"/>
  <c r="S99" s="1"/>
  <c r="U99" s="1"/>
  <c r="W99"/>
  <c r="X99" s="1"/>
  <c r="AA99"/>
  <c r="AB99" s="1"/>
  <c r="AC99" s="1"/>
  <c r="AF99"/>
  <c r="AK99"/>
  <c r="AV99"/>
  <c r="AW99" s="1"/>
  <c r="BB99"/>
  <c r="BF99"/>
  <c r="BG99" s="1"/>
  <c r="BK99"/>
  <c r="BL99" s="1"/>
  <c r="BP99"/>
  <c r="BQ99" s="1"/>
  <c r="BU99"/>
  <c r="BV99" s="1"/>
  <c r="BZ99"/>
  <c r="CA99" s="1"/>
  <c r="CE99"/>
  <c r="CF99" s="1"/>
  <c r="CJ99"/>
  <c r="CK99" s="1"/>
  <c r="I100"/>
  <c r="J100" s="1"/>
  <c r="L100"/>
  <c r="M100" s="1"/>
  <c r="R100"/>
  <c r="S100" s="1"/>
  <c r="W100"/>
  <c r="X100" s="1"/>
  <c r="AA100"/>
  <c r="AB100" s="1"/>
  <c r="AC100" s="1"/>
  <c r="AF100"/>
  <c r="AK100"/>
  <c r="AQ100" s="1"/>
  <c r="AR100" s="1"/>
  <c r="AV100"/>
  <c r="AW100" s="1"/>
  <c r="BA100"/>
  <c r="BB100" s="1"/>
  <c r="BF100"/>
  <c r="BG100" s="1"/>
  <c r="BK100"/>
  <c r="BL100" s="1"/>
  <c r="BQ100"/>
  <c r="BU100"/>
  <c r="BV100" s="1"/>
  <c r="BZ100"/>
  <c r="CA100" s="1"/>
  <c r="CE100"/>
  <c r="CF100" s="1"/>
  <c r="CJ100"/>
  <c r="CK100" s="1"/>
  <c r="R101"/>
  <c r="S101" s="1"/>
  <c r="U101" s="1"/>
  <c r="W101"/>
  <c r="X101" s="1"/>
  <c r="AA101"/>
  <c r="AB101" s="1"/>
  <c r="AC101" s="1"/>
  <c r="AF101"/>
  <c r="AK101"/>
  <c r="AV101"/>
  <c r="AW101" s="1"/>
  <c r="BA101"/>
  <c r="BB101" s="1"/>
  <c r="BF101"/>
  <c r="BG101" s="1"/>
  <c r="BK101"/>
  <c r="BL101" s="1"/>
  <c r="BQ101"/>
  <c r="BU101"/>
  <c r="BV101" s="1"/>
  <c r="BZ101"/>
  <c r="CA101" s="1"/>
  <c r="CE101"/>
  <c r="CF101" s="1"/>
  <c r="CJ101"/>
  <c r="CK101" s="1"/>
  <c r="R102"/>
  <c r="S102" s="1"/>
  <c r="U102" s="1"/>
  <c r="W102"/>
  <c r="X102" s="1"/>
  <c r="AA102"/>
  <c r="AB102" s="1"/>
  <c r="AC102" s="1"/>
  <c r="AF102"/>
  <c r="AK102"/>
  <c r="AQ102" s="1"/>
  <c r="AR102" s="1"/>
  <c r="AV102"/>
  <c r="AW102" s="1"/>
  <c r="BA102"/>
  <c r="BB102" s="1"/>
  <c r="BF102"/>
  <c r="BG102" s="1"/>
  <c r="BK102"/>
  <c r="BL102" s="1"/>
  <c r="BP102"/>
  <c r="BQ102" s="1"/>
  <c r="BV102"/>
  <c r="BZ102"/>
  <c r="CA102" s="1"/>
  <c r="CE102"/>
  <c r="CF102" s="1"/>
  <c r="CJ102"/>
  <c r="CK102" s="1"/>
  <c r="R103"/>
  <c r="S103" s="1"/>
  <c r="U103" s="1"/>
  <c r="W103"/>
  <c r="X103" s="1"/>
  <c r="AB103"/>
  <c r="AC103" s="1"/>
  <c r="AF103"/>
  <c r="AG103" s="1"/>
  <c r="AH103" s="1"/>
  <c r="AK103"/>
  <c r="AQ103" s="1"/>
  <c r="AR103" s="1"/>
  <c r="AV103"/>
  <c r="AW103" s="1"/>
  <c r="BA103"/>
  <c r="BB103" s="1"/>
  <c r="BF103"/>
  <c r="BG103" s="1"/>
  <c r="BK103"/>
  <c r="BL103" s="1"/>
  <c r="BQ103"/>
  <c r="BU103"/>
  <c r="BV103" s="1"/>
  <c r="BZ103"/>
  <c r="CA103" s="1"/>
  <c r="CE103"/>
  <c r="CF103" s="1"/>
  <c r="CJ103"/>
  <c r="CK103" s="1"/>
  <c r="I104"/>
  <c r="J104" s="1"/>
  <c r="L104"/>
  <c r="M104" s="1"/>
  <c r="R104"/>
  <c r="S104" s="1"/>
  <c r="W104"/>
  <c r="X104" s="1"/>
  <c r="AA104"/>
  <c r="AB104" s="1"/>
  <c r="AC104" s="1"/>
  <c r="AF104"/>
  <c r="AK104"/>
  <c r="AV104"/>
  <c r="AW104" s="1"/>
  <c r="BA104"/>
  <c r="BB104" s="1"/>
  <c r="BF104"/>
  <c r="BG104" s="1"/>
  <c r="BK104"/>
  <c r="BL104" s="1"/>
  <c r="BP104"/>
  <c r="BQ104" s="1"/>
  <c r="BU104"/>
  <c r="BV104" s="1"/>
  <c r="BZ104"/>
  <c r="CA104" s="1"/>
  <c r="CE104"/>
  <c r="CF104" s="1"/>
  <c r="CJ104"/>
  <c r="CK104" s="1"/>
  <c r="BL105"/>
  <c r="BN105" s="1"/>
  <c r="BP105"/>
  <c r="BQ105" s="1"/>
  <c r="BU105"/>
  <c r="BV105" s="1"/>
  <c r="BZ105"/>
  <c r="CA105" s="1"/>
  <c r="CE105"/>
  <c r="CF105" s="1"/>
  <c r="CJ105"/>
  <c r="CK105" s="1"/>
  <c r="I106"/>
  <c r="J106" s="1"/>
  <c r="L106"/>
  <c r="M106" s="1"/>
  <c r="R106"/>
  <c r="S106" s="1"/>
  <c r="W106"/>
  <c r="X106" s="1"/>
  <c r="AA106"/>
  <c r="AB106" s="1"/>
  <c r="AC106" s="1"/>
  <c r="AF106"/>
  <c r="AK106"/>
  <c r="AQ106" s="1"/>
  <c r="AR106" s="1"/>
  <c r="AV106"/>
  <c r="AW106" s="1"/>
  <c r="BA106"/>
  <c r="BB106" s="1"/>
  <c r="BF106"/>
  <c r="BG106" s="1"/>
  <c r="BK106"/>
  <c r="BL106" s="1"/>
  <c r="BP106"/>
  <c r="BQ106" s="1"/>
  <c r="BU106"/>
  <c r="BV106" s="1"/>
  <c r="BZ106"/>
  <c r="CA106" s="1"/>
  <c r="CE106"/>
  <c r="CF106" s="1"/>
  <c r="CJ106"/>
  <c r="CK106" s="1"/>
  <c r="R107"/>
  <c r="S107" s="1"/>
  <c r="U107" s="1"/>
  <c r="W107"/>
  <c r="X107" s="1"/>
  <c r="AA107"/>
  <c r="AB107" s="1"/>
  <c r="AC107" s="1"/>
  <c r="AF107"/>
  <c r="AK107"/>
  <c r="AQ107" s="1"/>
  <c r="AR107" s="1"/>
  <c r="BA107"/>
  <c r="BB107" s="1"/>
  <c r="BF107"/>
  <c r="BG107" s="1"/>
  <c r="BK107"/>
  <c r="BL107" s="1"/>
  <c r="BP107"/>
  <c r="BQ107" s="1"/>
  <c r="BU107"/>
  <c r="BV107" s="1"/>
  <c r="BZ107"/>
  <c r="CA107" s="1"/>
  <c r="CE107"/>
  <c r="CF107" s="1"/>
  <c r="CJ107"/>
  <c r="CK107" s="1"/>
  <c r="R108"/>
  <c r="S108" s="1"/>
  <c r="U108" s="1"/>
  <c r="W108"/>
  <c r="X108" s="1"/>
  <c r="AA108"/>
  <c r="AB108" s="1"/>
  <c r="AC108" s="1"/>
  <c r="AF108"/>
  <c r="AK108"/>
  <c r="AQ108" s="1"/>
  <c r="AR108" s="1"/>
  <c r="AW108"/>
  <c r="BA108"/>
  <c r="BB108" s="1"/>
  <c r="BF108"/>
  <c r="BG108" s="1"/>
  <c r="BK108"/>
  <c r="BL108" s="1"/>
  <c r="BP108"/>
  <c r="BQ108" s="1"/>
  <c r="BU108"/>
  <c r="BV108" s="1"/>
  <c r="BZ108"/>
  <c r="CA108" s="1"/>
  <c r="CE108"/>
  <c r="CF108" s="1"/>
  <c r="CJ108"/>
  <c r="CK108" s="1"/>
  <c r="I109"/>
  <c r="J109" s="1"/>
  <c r="L109"/>
  <c r="M109" s="1"/>
  <c r="R109"/>
  <c r="S109" s="1"/>
  <c r="W109"/>
  <c r="X109" s="1"/>
  <c r="AA109"/>
  <c r="AB109" s="1"/>
  <c r="AC109" s="1"/>
  <c r="AF109"/>
  <c r="AK109"/>
  <c r="AV109"/>
  <c r="AW109" s="1"/>
  <c r="BA109"/>
  <c r="BB109" s="1"/>
  <c r="BF109"/>
  <c r="BG109" s="1"/>
  <c r="BK109"/>
  <c r="BL109" s="1"/>
  <c r="BP109"/>
  <c r="BQ109" s="1"/>
  <c r="BU109"/>
  <c r="BV109" s="1"/>
  <c r="BZ109"/>
  <c r="CA109" s="1"/>
  <c r="CE109"/>
  <c r="CF109" s="1"/>
  <c r="CJ109"/>
  <c r="CK109" s="1"/>
  <c r="R110"/>
  <c r="S110" s="1"/>
  <c r="U110" s="1"/>
  <c r="W110"/>
  <c r="X110" s="1"/>
  <c r="AA110"/>
  <c r="AB110" s="1"/>
  <c r="AC110" s="1"/>
  <c r="AF110"/>
  <c r="AK110"/>
  <c r="AV110"/>
  <c r="AW110" s="1"/>
  <c r="BA110"/>
  <c r="BB110" s="1"/>
  <c r="BG110"/>
  <c r="BK110"/>
  <c r="BL110" s="1"/>
  <c r="BP110"/>
  <c r="BQ110" s="1"/>
  <c r="BU110"/>
  <c r="BV110" s="1"/>
  <c r="BZ110"/>
  <c r="CA110" s="1"/>
  <c r="CE110"/>
  <c r="CF110" s="1"/>
  <c r="CJ110"/>
  <c r="CK110" s="1"/>
  <c r="R111"/>
  <c r="S111" s="1"/>
  <c r="U111" s="1"/>
  <c r="W111"/>
  <c r="X111" s="1"/>
  <c r="AA111"/>
  <c r="AB111" s="1"/>
  <c r="AC111" s="1"/>
  <c r="AF111"/>
  <c r="AM111"/>
  <c r="AQ111"/>
  <c r="AR111" s="1"/>
  <c r="AV111"/>
  <c r="AW111" s="1"/>
  <c r="BA111"/>
  <c r="BB111" s="1"/>
  <c r="BF111"/>
  <c r="BG111" s="1"/>
  <c r="BK111"/>
  <c r="BL111" s="1"/>
  <c r="BP111"/>
  <c r="BQ111" s="1"/>
  <c r="BU111"/>
  <c r="BV111" s="1"/>
  <c r="BZ111"/>
  <c r="CA111" s="1"/>
  <c r="CE111"/>
  <c r="CF111" s="1"/>
  <c r="CJ111"/>
  <c r="CK111" s="1"/>
  <c r="R112"/>
  <c r="S112" s="1"/>
  <c r="U112" s="1"/>
  <c r="W112"/>
  <c r="X112" s="1"/>
  <c r="AA112"/>
  <c r="AB112" s="1"/>
  <c r="AC112" s="1"/>
  <c r="AF112"/>
  <c r="AK112"/>
  <c r="AR112"/>
  <c r="AV112"/>
  <c r="AW112" s="1"/>
  <c r="BA112"/>
  <c r="BB112" s="1"/>
  <c r="BF112"/>
  <c r="BG112" s="1"/>
  <c r="BK112"/>
  <c r="BL112" s="1"/>
  <c r="BP112"/>
  <c r="BQ112" s="1"/>
  <c r="BU112"/>
  <c r="BV112" s="1"/>
  <c r="BZ112"/>
  <c r="CA112" s="1"/>
  <c r="CE112"/>
  <c r="CF112" s="1"/>
  <c r="CJ112"/>
  <c r="CK112" s="1"/>
  <c r="R113"/>
  <c r="S113" s="1"/>
  <c r="U113" s="1"/>
  <c r="W113"/>
  <c r="X113" s="1"/>
  <c r="AA113"/>
  <c r="AB113" s="1"/>
  <c r="AC113" s="1"/>
  <c r="AF113"/>
  <c r="AK113"/>
  <c r="AW113"/>
  <c r="BA113"/>
  <c r="BB113" s="1"/>
  <c r="BF113"/>
  <c r="BG113" s="1"/>
  <c r="BK113"/>
  <c r="BL113" s="1"/>
  <c r="BP113"/>
  <c r="BQ113" s="1"/>
  <c r="BU113"/>
  <c r="BV113" s="1"/>
  <c r="BZ113"/>
  <c r="CA113" s="1"/>
  <c r="CE113"/>
  <c r="CF113" s="1"/>
  <c r="CJ113"/>
  <c r="CK113" s="1"/>
  <c r="R114"/>
  <c r="S114" s="1"/>
  <c r="U114" s="1"/>
  <c r="W114"/>
  <c r="X114" s="1"/>
  <c r="AA114"/>
  <c r="AB114" s="1"/>
  <c r="AC114" s="1"/>
  <c r="AF114"/>
  <c r="AK114"/>
  <c r="AV114"/>
  <c r="AW114" s="1"/>
  <c r="BA114"/>
  <c r="BB114" s="1"/>
  <c r="BF114"/>
  <c r="BG114" s="1"/>
  <c r="BK114"/>
  <c r="BL114" s="1"/>
  <c r="BP114"/>
  <c r="BQ114" s="1"/>
  <c r="BU114"/>
  <c r="BV114" s="1"/>
  <c r="BZ114"/>
  <c r="CA114" s="1"/>
  <c r="CE114"/>
  <c r="CF114" s="1"/>
  <c r="CJ114"/>
  <c r="CK114" s="1"/>
  <c r="R115"/>
  <c r="S115" s="1"/>
  <c r="U115" s="1"/>
  <c r="W115"/>
  <c r="X115" s="1"/>
  <c r="AA115"/>
  <c r="AB115" s="1"/>
  <c r="AC115" s="1"/>
  <c r="AF115"/>
  <c r="AK115"/>
  <c r="AW115"/>
  <c r="BA115"/>
  <c r="BB115" s="1"/>
  <c r="BF115"/>
  <c r="BG115" s="1"/>
  <c r="BK115"/>
  <c r="BL115" s="1"/>
  <c r="BP115"/>
  <c r="BQ115" s="1"/>
  <c r="BU115"/>
  <c r="BV115" s="1"/>
  <c r="BZ115"/>
  <c r="CA115" s="1"/>
  <c r="CE115"/>
  <c r="CF115" s="1"/>
  <c r="CJ115"/>
  <c r="CK115" s="1"/>
  <c r="I116"/>
  <c r="J116" s="1"/>
  <c r="L116"/>
  <c r="M116" s="1"/>
  <c r="R116"/>
  <c r="S116" s="1"/>
  <c r="W116"/>
  <c r="X116" s="1"/>
  <c r="AA116"/>
  <c r="AB116" s="1"/>
  <c r="AC116" s="1"/>
  <c r="AF116"/>
  <c r="AK116"/>
  <c r="AW116"/>
  <c r="BA116"/>
  <c r="BB116" s="1"/>
  <c r="BF116"/>
  <c r="BG116" s="1"/>
  <c r="BK116"/>
  <c r="BL116" s="1"/>
  <c r="BP116"/>
  <c r="BQ116" s="1"/>
  <c r="BU116"/>
  <c r="BV116" s="1"/>
  <c r="BZ116"/>
  <c r="CA116" s="1"/>
  <c r="CE116"/>
  <c r="CF116" s="1"/>
  <c r="CJ116"/>
  <c r="CK116" s="1"/>
  <c r="R117"/>
  <c r="S117" s="1"/>
  <c r="U117" s="1"/>
  <c r="W117"/>
  <c r="X117" s="1"/>
  <c r="AA117"/>
  <c r="AB117" s="1"/>
  <c r="AC117" s="1"/>
  <c r="AF117"/>
  <c r="AK117"/>
  <c r="AV117"/>
  <c r="AW117" s="1"/>
  <c r="BA117"/>
  <c r="BB117" s="1"/>
  <c r="BF117"/>
  <c r="BG117" s="1"/>
  <c r="BK117"/>
  <c r="BL117" s="1"/>
  <c r="BP117"/>
  <c r="BQ117" s="1"/>
  <c r="BU117"/>
  <c r="BV117" s="1"/>
  <c r="BZ117"/>
  <c r="CA117" s="1"/>
  <c r="CE117"/>
  <c r="CF117" s="1"/>
  <c r="CK117"/>
  <c r="I118"/>
  <c r="J118" s="1"/>
  <c r="L118"/>
  <c r="M118" s="1"/>
  <c r="R118"/>
  <c r="S118" s="1"/>
  <c r="W118"/>
  <c r="X118" s="1"/>
  <c r="AA118"/>
  <c r="AB118" s="1"/>
  <c r="AC118" s="1"/>
  <c r="AF118"/>
  <c r="AK118"/>
  <c r="AV118"/>
  <c r="AW118" s="1"/>
  <c r="BA118"/>
  <c r="BB118" s="1"/>
  <c r="BF118"/>
  <c r="BG118" s="1"/>
  <c r="BK118"/>
  <c r="BL118" s="1"/>
  <c r="BP118"/>
  <c r="BQ118" s="1"/>
  <c r="BU118"/>
  <c r="BV118" s="1"/>
  <c r="BZ118"/>
  <c r="CA118" s="1"/>
  <c r="CE118"/>
  <c r="CF118" s="1"/>
  <c r="CJ118"/>
  <c r="CK118" s="1"/>
  <c r="I119"/>
  <c r="J119" s="1"/>
  <c r="L119"/>
  <c r="M119" s="1"/>
  <c r="R119"/>
  <c r="S119" s="1"/>
  <c r="W119"/>
  <c r="X119" s="1"/>
  <c r="AA119"/>
  <c r="AB119" s="1"/>
  <c r="AC119" s="1"/>
  <c r="AF119"/>
  <c r="AK119"/>
  <c r="AV119"/>
  <c r="AW119" s="1"/>
  <c r="BA119"/>
  <c r="BB119" s="1"/>
  <c r="BF119"/>
  <c r="BG119" s="1"/>
  <c r="BK119"/>
  <c r="BL119" s="1"/>
  <c r="BP119"/>
  <c r="BQ119" s="1"/>
  <c r="BU119"/>
  <c r="BV119" s="1"/>
  <c r="BZ119"/>
  <c r="CA119" s="1"/>
  <c r="CE119"/>
  <c r="CF119" s="1"/>
  <c r="CJ119"/>
  <c r="CK119" s="1"/>
  <c r="R120"/>
  <c r="S120" s="1"/>
  <c r="U120" s="1"/>
  <c r="W120"/>
  <c r="X120" s="1"/>
  <c r="AA120"/>
  <c r="AB120" s="1"/>
  <c r="AC120" s="1"/>
  <c r="AF120"/>
  <c r="AK120"/>
  <c r="AV120"/>
  <c r="AW120" s="1"/>
  <c r="BA120"/>
  <c r="BB120" s="1"/>
  <c r="BF120"/>
  <c r="BG120" s="1"/>
  <c r="BK120"/>
  <c r="BL120" s="1"/>
  <c r="BP120"/>
  <c r="BQ120" s="1"/>
  <c r="BU120"/>
  <c r="BV120" s="1"/>
  <c r="BZ120"/>
  <c r="CA120" s="1"/>
  <c r="CE120"/>
  <c r="CF120" s="1"/>
  <c r="CJ120"/>
  <c r="CK120" s="1"/>
  <c r="R121"/>
  <c r="S121" s="1"/>
  <c r="U121" s="1"/>
  <c r="W121"/>
  <c r="X121" s="1"/>
  <c r="AA121"/>
  <c r="AB121" s="1"/>
  <c r="AC121" s="1"/>
  <c r="AF121"/>
  <c r="AK121"/>
  <c r="AV121"/>
  <c r="AW121" s="1"/>
  <c r="BB121"/>
  <c r="BF121"/>
  <c r="BG121" s="1"/>
  <c r="BK121"/>
  <c r="BL121" s="1"/>
  <c r="BP121"/>
  <c r="BQ121" s="1"/>
  <c r="BU121"/>
  <c r="BV121" s="1"/>
  <c r="BZ121"/>
  <c r="CA121" s="1"/>
  <c r="CE121"/>
  <c r="CF121" s="1"/>
  <c r="CJ121"/>
  <c r="CK121" s="1"/>
  <c r="R122"/>
  <c r="S122" s="1"/>
  <c r="U122" s="1"/>
  <c r="W122"/>
  <c r="X122" s="1"/>
  <c r="AB122"/>
  <c r="AC122" s="1"/>
  <c r="AF122"/>
  <c r="AG122" s="1"/>
  <c r="AH122" s="1"/>
  <c r="AK122"/>
  <c r="AQ122" s="1"/>
  <c r="AR122" s="1"/>
  <c r="BA122"/>
  <c r="BB122" s="1"/>
  <c r="BF122"/>
  <c r="BG122" s="1"/>
  <c r="BK122"/>
  <c r="BL122" s="1"/>
  <c r="BP122"/>
  <c r="BQ122" s="1"/>
  <c r="BU122"/>
  <c r="BV122" s="1"/>
  <c r="BZ122"/>
  <c r="CA122" s="1"/>
  <c r="CE122"/>
  <c r="CF122" s="1"/>
  <c r="CJ122"/>
  <c r="CK122" s="1"/>
  <c r="R123"/>
  <c r="S123" s="1"/>
  <c r="U123" s="1"/>
  <c r="W123"/>
  <c r="X123" s="1"/>
  <c r="AA123"/>
  <c r="AB123" s="1"/>
  <c r="AC123" s="1"/>
  <c r="AF123"/>
  <c r="AK123"/>
  <c r="AQ123" s="1"/>
  <c r="AR123" s="1"/>
  <c r="AV123"/>
  <c r="AW123" s="1"/>
  <c r="BB123"/>
  <c r="BF123"/>
  <c r="BG123" s="1"/>
  <c r="BK123"/>
  <c r="BL123" s="1"/>
  <c r="BP123"/>
  <c r="BQ123" s="1"/>
  <c r="BU123"/>
  <c r="BV123" s="1"/>
  <c r="BZ123"/>
  <c r="CA123" s="1"/>
  <c r="CE123"/>
  <c r="CF123" s="1"/>
  <c r="CJ123"/>
  <c r="CK123" s="1"/>
  <c r="R124"/>
  <c r="S124" s="1"/>
  <c r="U124" s="1"/>
  <c r="W124"/>
  <c r="X124" s="1"/>
  <c r="AA124"/>
  <c r="AB124" s="1"/>
  <c r="AC124" s="1"/>
  <c r="AF124"/>
  <c r="AK124"/>
  <c r="AQ124" s="1"/>
  <c r="AR124" s="1"/>
  <c r="AV124"/>
  <c r="AW124" s="1"/>
  <c r="BA124"/>
  <c r="BB124" s="1"/>
  <c r="BF124"/>
  <c r="BG124" s="1"/>
  <c r="BL124"/>
  <c r="BP124"/>
  <c r="BQ124" s="1"/>
  <c r="BU124"/>
  <c r="BV124" s="1"/>
  <c r="BZ124"/>
  <c r="CA124" s="1"/>
  <c r="CE124"/>
  <c r="CF124" s="1"/>
  <c r="CJ124"/>
  <c r="CK124" s="1"/>
  <c r="R125"/>
  <c r="S125" s="1"/>
  <c r="U125" s="1"/>
  <c r="W125"/>
  <c r="X125" s="1"/>
  <c r="AB125"/>
  <c r="AC125" s="1"/>
  <c r="AF125"/>
  <c r="AG125" s="1"/>
  <c r="AH125" s="1"/>
  <c r="AK125"/>
  <c r="AQ125" s="1"/>
  <c r="AR125" s="1"/>
  <c r="AV125"/>
  <c r="AW125" s="1"/>
  <c r="BA125"/>
  <c r="BB125" s="1"/>
  <c r="BG125"/>
  <c r="BK125"/>
  <c r="BL125" s="1"/>
  <c r="BP125"/>
  <c r="BQ125" s="1"/>
  <c r="BU125"/>
  <c r="BV125" s="1"/>
  <c r="BZ125"/>
  <c r="CA125" s="1"/>
  <c r="CE125"/>
  <c r="CF125" s="1"/>
  <c r="CJ125"/>
  <c r="CK125" s="1"/>
  <c r="I126"/>
  <c r="J126" s="1"/>
  <c r="L126"/>
  <c r="M126" s="1"/>
  <c r="R126"/>
  <c r="S126" s="1"/>
  <c r="W126"/>
  <c r="X126" s="1"/>
  <c r="AA126"/>
  <c r="AB126" s="1"/>
  <c r="AC126" s="1"/>
  <c r="AF126"/>
  <c r="AK126"/>
  <c r="AQ126" s="1"/>
  <c r="AR126" s="1"/>
  <c r="AV126"/>
  <c r="AW126" s="1"/>
  <c r="BA126"/>
  <c r="BB126" s="1"/>
  <c r="BF126"/>
  <c r="BG126" s="1"/>
  <c r="BK126"/>
  <c r="BL126" s="1"/>
  <c r="BP126"/>
  <c r="BQ126" s="1"/>
  <c r="BU126"/>
  <c r="BV126" s="1"/>
  <c r="BZ126"/>
  <c r="CA126" s="1"/>
  <c r="CE126"/>
  <c r="CF126" s="1"/>
  <c r="CJ126"/>
  <c r="CK126" s="1"/>
  <c r="R127"/>
  <c r="S127" s="1"/>
  <c r="U127" s="1"/>
  <c r="W127"/>
  <c r="X127" s="1"/>
  <c r="AA127"/>
  <c r="AB127" s="1"/>
  <c r="AC127" s="1"/>
  <c r="AF127"/>
  <c r="AK127"/>
  <c r="AR127"/>
  <c r="AV127"/>
  <c r="AW127" s="1"/>
  <c r="BA127"/>
  <c r="BB127" s="1"/>
  <c r="BF127"/>
  <c r="BG127" s="1"/>
  <c r="BK127"/>
  <c r="BL127" s="1"/>
  <c r="BP127"/>
  <c r="BQ127" s="1"/>
  <c r="BU127"/>
  <c r="BV127" s="1"/>
  <c r="BZ127"/>
  <c r="CA127" s="1"/>
  <c r="CE127"/>
  <c r="CF127" s="1"/>
  <c r="CJ127"/>
  <c r="CK127" s="1"/>
  <c r="I128"/>
  <c r="J128" s="1"/>
  <c r="L128"/>
  <c r="M128" s="1"/>
  <c r="R128"/>
  <c r="S128" s="1"/>
  <c r="W128"/>
  <c r="X128" s="1"/>
  <c r="AA128"/>
  <c r="AB128" s="1"/>
  <c r="AC128" s="1"/>
  <c r="AF128"/>
  <c r="AK128"/>
  <c r="AQ128" s="1"/>
  <c r="AR128" s="1"/>
  <c r="AV128"/>
  <c r="AW128" s="1"/>
  <c r="BA128"/>
  <c r="BB128" s="1"/>
  <c r="BF128"/>
  <c r="BG128" s="1"/>
  <c r="BK128"/>
  <c r="BL128" s="1"/>
  <c r="BP128"/>
  <c r="BQ128" s="1"/>
  <c r="BU128"/>
  <c r="BV128" s="1"/>
  <c r="BZ128"/>
  <c r="CA128" s="1"/>
  <c r="CE128"/>
  <c r="CF128" s="1"/>
  <c r="CJ128"/>
  <c r="CK128" s="1"/>
  <c r="R129"/>
  <c r="S129" s="1"/>
  <c r="U129" s="1"/>
  <c r="W129"/>
  <c r="X129" s="1"/>
  <c r="AA129"/>
  <c r="AB129" s="1"/>
  <c r="AC129" s="1"/>
  <c r="AF129"/>
  <c r="AK129"/>
  <c r="AQ129" s="1"/>
  <c r="AR129" s="1"/>
  <c r="AV129"/>
  <c r="AW129" s="1"/>
  <c r="BA129"/>
  <c r="BB129" s="1"/>
  <c r="BF129"/>
  <c r="BG129" s="1"/>
  <c r="BK129"/>
  <c r="BL129" s="1"/>
  <c r="BQ129"/>
  <c r="BU129"/>
  <c r="BV129" s="1"/>
  <c r="BZ129"/>
  <c r="CA129" s="1"/>
  <c r="CE129"/>
  <c r="CF129" s="1"/>
  <c r="CJ129"/>
  <c r="CK129" s="1"/>
  <c r="R130"/>
  <c r="S130" s="1"/>
  <c r="U130" s="1"/>
  <c r="W130"/>
  <c r="X130" s="1"/>
  <c r="AB130"/>
  <c r="AC130" s="1"/>
  <c r="AF130"/>
  <c r="AG130" s="1"/>
  <c r="AH130" s="1"/>
  <c r="AK130"/>
  <c r="AQ130" s="1"/>
  <c r="AR130" s="1"/>
  <c r="AV130"/>
  <c r="AW130" s="1"/>
  <c r="BA130"/>
  <c r="BB130" s="1"/>
  <c r="BF130"/>
  <c r="BG130" s="1"/>
  <c r="BK130"/>
  <c r="BL130" s="1"/>
  <c r="BQ130"/>
  <c r="BU130"/>
  <c r="BV130" s="1"/>
  <c r="BZ130"/>
  <c r="CA130" s="1"/>
  <c r="CE130"/>
  <c r="CF130" s="1"/>
  <c r="CJ130"/>
  <c r="CK130" s="1"/>
  <c r="R131"/>
  <c r="S131" s="1"/>
  <c r="U131" s="1"/>
  <c r="W131"/>
  <c r="X131" s="1"/>
  <c r="AB131"/>
  <c r="AC131" s="1"/>
  <c r="AF131"/>
  <c r="AG131" s="1"/>
  <c r="AH131" s="1"/>
  <c r="AK131"/>
  <c r="AQ131" s="1"/>
  <c r="AR131" s="1"/>
  <c r="AV131"/>
  <c r="AW131" s="1"/>
  <c r="BA131"/>
  <c r="BB131" s="1"/>
  <c r="BG131"/>
  <c r="BK131"/>
  <c r="BL131" s="1"/>
  <c r="BP131"/>
  <c r="BQ131" s="1"/>
  <c r="BU131"/>
  <c r="BV131" s="1"/>
  <c r="BZ131"/>
  <c r="CA131" s="1"/>
  <c r="CE131"/>
  <c r="CF131" s="1"/>
  <c r="CJ131"/>
  <c r="CK131" s="1"/>
  <c r="R132"/>
  <c r="S132" s="1"/>
  <c r="U132" s="1"/>
  <c r="W132"/>
  <c r="X132" s="1"/>
  <c r="AA132"/>
  <c r="AB132" s="1"/>
  <c r="AC132" s="1"/>
  <c r="AF132"/>
  <c r="AK132"/>
  <c r="AV132"/>
  <c r="AW132" s="1"/>
  <c r="BA132"/>
  <c r="BB132" s="1"/>
  <c r="BF132"/>
  <c r="BG132" s="1"/>
  <c r="BK132"/>
  <c r="BL132" s="1"/>
  <c r="BP132"/>
  <c r="BQ132" s="1"/>
  <c r="BU132"/>
  <c r="BV132" s="1"/>
  <c r="BZ132"/>
  <c r="CA132" s="1"/>
  <c r="CE132"/>
  <c r="CF132" s="1"/>
  <c r="CJ132"/>
  <c r="CK132" s="1"/>
  <c r="R133"/>
  <c r="S133" s="1"/>
  <c r="U133" s="1"/>
  <c r="W133"/>
  <c r="X133" s="1"/>
  <c r="AA133"/>
  <c r="AB133" s="1"/>
  <c r="AC133" s="1"/>
  <c r="AF133"/>
  <c r="AK133"/>
  <c r="AW133"/>
  <c r="BA133"/>
  <c r="BB133" s="1"/>
  <c r="BF133"/>
  <c r="BG133" s="1"/>
  <c r="BK133"/>
  <c r="BL133" s="1"/>
  <c r="BP133"/>
  <c r="BQ133" s="1"/>
  <c r="BU133"/>
  <c r="BV133" s="1"/>
  <c r="BZ133"/>
  <c r="CA133" s="1"/>
  <c r="CE133"/>
  <c r="CF133" s="1"/>
  <c r="CJ133"/>
  <c r="CK133" s="1"/>
  <c r="I134"/>
  <c r="J134" s="1"/>
  <c r="L134"/>
  <c r="M134" s="1"/>
  <c r="R134"/>
  <c r="S134" s="1"/>
  <c r="W134"/>
  <c r="X134" s="1"/>
  <c r="AA134"/>
  <c r="AB134" s="1"/>
  <c r="AC134" s="1"/>
  <c r="AF134"/>
  <c r="AK134"/>
  <c r="AQ134" s="1"/>
  <c r="AR134" s="1"/>
  <c r="AV134"/>
  <c r="AW134" s="1"/>
  <c r="BA134"/>
  <c r="BB134" s="1"/>
  <c r="BF134"/>
  <c r="BG134" s="1"/>
  <c r="BK134"/>
  <c r="BL134" s="1"/>
  <c r="BP134"/>
  <c r="BQ134" s="1"/>
  <c r="BU134"/>
  <c r="BV134" s="1"/>
  <c r="BZ134"/>
  <c r="CA134" s="1"/>
  <c r="CE134"/>
  <c r="CF134" s="1"/>
  <c r="CJ134"/>
  <c r="CK134" s="1"/>
  <c r="I135"/>
  <c r="J135" s="1"/>
  <c r="L135"/>
  <c r="M135" s="1"/>
  <c r="R135"/>
  <c r="S135" s="1"/>
  <c r="W135"/>
  <c r="X135" s="1"/>
  <c r="AA135"/>
  <c r="AB135" s="1"/>
  <c r="AC135" s="1"/>
  <c r="AF135"/>
  <c r="AK135"/>
  <c r="AQ135" s="1"/>
  <c r="AR135" s="1"/>
  <c r="AV135"/>
  <c r="AW135" s="1"/>
  <c r="BA135"/>
  <c r="BB135" s="1"/>
  <c r="BF135"/>
  <c r="BG135" s="1"/>
  <c r="BK135"/>
  <c r="BL135" s="1"/>
  <c r="BP135"/>
  <c r="BQ135" s="1"/>
  <c r="BU135"/>
  <c r="BV135" s="1"/>
  <c r="BZ135"/>
  <c r="CA135" s="1"/>
  <c r="CE135"/>
  <c r="CF135" s="1"/>
  <c r="CK135"/>
  <c r="I136"/>
  <c r="J136" s="1"/>
  <c r="L136"/>
  <c r="M136" s="1"/>
  <c r="R136"/>
  <c r="S136" s="1"/>
  <c r="W136"/>
  <c r="X136" s="1"/>
  <c r="AA136"/>
  <c r="AB136" s="1"/>
  <c r="AC136" s="1"/>
  <c r="AF136"/>
  <c r="AK136"/>
  <c r="AV136"/>
  <c r="AW136" s="1"/>
  <c r="BA136"/>
  <c r="BB136" s="1"/>
  <c r="BF136"/>
  <c r="BG136" s="1"/>
  <c r="BK136"/>
  <c r="BL136" s="1"/>
  <c r="BP136"/>
  <c r="BQ136" s="1"/>
  <c r="BU136"/>
  <c r="BV136" s="1"/>
  <c r="BZ136"/>
  <c r="CA136" s="1"/>
  <c r="CE136"/>
  <c r="CF136" s="1"/>
  <c r="CJ136"/>
  <c r="CK136" s="1"/>
  <c r="R137"/>
  <c r="S137" s="1"/>
  <c r="U137" s="1"/>
  <c r="W137"/>
  <c r="X137" s="1"/>
  <c r="AA137"/>
  <c r="AB137" s="1"/>
  <c r="AC137" s="1"/>
  <c r="AF137"/>
  <c r="AK137"/>
  <c r="AV137"/>
  <c r="AW137" s="1"/>
  <c r="BA137"/>
  <c r="BB137" s="1"/>
  <c r="BF137"/>
  <c r="BG137" s="1"/>
  <c r="BK137"/>
  <c r="BL137" s="1"/>
  <c r="BP137"/>
  <c r="BQ137" s="1"/>
  <c r="BU137"/>
  <c r="BV137" s="1"/>
  <c r="BZ137"/>
  <c r="CA137" s="1"/>
  <c r="CE137"/>
  <c r="CF137" s="1"/>
  <c r="CJ137"/>
  <c r="CK137" s="1"/>
  <c r="R138"/>
  <c r="S138" s="1"/>
  <c r="U138" s="1"/>
  <c r="W138"/>
  <c r="X138" s="1"/>
  <c r="AA138"/>
  <c r="AB138" s="1"/>
  <c r="AC138" s="1"/>
  <c r="AF138"/>
  <c r="AK138"/>
  <c r="AV138"/>
  <c r="AW138" s="1"/>
  <c r="BA138"/>
  <c r="BB138" s="1"/>
  <c r="BF138"/>
  <c r="BG138" s="1"/>
  <c r="BK138"/>
  <c r="BL138" s="1"/>
  <c r="BQ138"/>
  <c r="BU138"/>
  <c r="BV138" s="1"/>
  <c r="BZ138"/>
  <c r="CA138" s="1"/>
  <c r="CE138"/>
  <c r="CF138" s="1"/>
  <c r="CK138"/>
  <c r="I139"/>
  <c r="J139" s="1"/>
  <c r="L139"/>
  <c r="M139" s="1"/>
  <c r="R139"/>
  <c r="S139" s="1"/>
  <c r="W139"/>
  <c r="X139" s="1"/>
  <c r="AA139"/>
  <c r="AB139" s="1"/>
  <c r="AC139" s="1"/>
  <c r="AF139"/>
  <c r="AK139"/>
  <c r="AV139"/>
  <c r="AW139" s="1"/>
  <c r="BA139"/>
  <c r="BB139" s="1"/>
  <c r="BF139"/>
  <c r="BG139" s="1"/>
  <c r="BK139"/>
  <c r="BL139" s="1"/>
  <c r="BP139"/>
  <c r="BQ139" s="1"/>
  <c r="BU139"/>
  <c r="BV139" s="1"/>
  <c r="BZ139"/>
  <c r="CA139" s="1"/>
  <c r="CE139"/>
  <c r="CF139" s="1"/>
  <c r="CJ139"/>
  <c r="CK139" s="1"/>
  <c r="AL140"/>
  <c r="AM140" s="1"/>
  <c r="AO140" s="1"/>
  <c r="AR140"/>
  <c r="AV140"/>
  <c r="AW140" s="1"/>
  <c r="BA140"/>
  <c r="BB140" s="1"/>
  <c r="BF140"/>
  <c r="BG140" s="1"/>
  <c r="BK140"/>
  <c r="BL140" s="1"/>
  <c r="BP140"/>
  <c r="BQ140" s="1"/>
  <c r="BU140"/>
  <c r="BV140" s="1"/>
  <c r="BZ140"/>
  <c r="CA140" s="1"/>
  <c r="CE140"/>
  <c r="CF140" s="1"/>
  <c r="CJ140"/>
  <c r="CK140" s="1"/>
  <c r="I141"/>
  <c r="J141" s="1"/>
  <c r="L141"/>
  <c r="M141" s="1"/>
  <c r="R141"/>
  <c r="S141" s="1"/>
  <c r="W141"/>
  <c r="X141" s="1"/>
  <c r="AA141"/>
  <c r="AB141" s="1"/>
  <c r="AC141" s="1"/>
  <c r="AF141"/>
  <c r="AK141"/>
  <c r="AQ141" s="1"/>
  <c r="AR141" s="1"/>
  <c r="AV141"/>
  <c r="AW141" s="1"/>
  <c r="BA141"/>
  <c r="BB141" s="1"/>
  <c r="BF141"/>
  <c r="BG141" s="1"/>
  <c r="BK141"/>
  <c r="BL141" s="1"/>
  <c r="BP141"/>
  <c r="BQ141" s="1"/>
  <c r="BU141"/>
  <c r="BV141" s="1"/>
  <c r="BZ141"/>
  <c r="CA141" s="1"/>
  <c r="CE141"/>
  <c r="CF141" s="1"/>
  <c r="CJ141"/>
  <c r="CK141" s="1"/>
  <c r="R142"/>
  <c r="S142" s="1"/>
  <c r="W142"/>
  <c r="X142" s="1"/>
  <c r="AA142"/>
  <c r="AB142" s="1"/>
  <c r="AC142" s="1"/>
  <c r="AF142"/>
  <c r="AK142"/>
  <c r="AQ142" s="1"/>
  <c r="AR142" s="1"/>
  <c r="AV142"/>
  <c r="AW142" s="1"/>
  <c r="BA142"/>
  <c r="BB142" s="1"/>
  <c r="BG142"/>
  <c r="BK142"/>
  <c r="BL142" s="1"/>
  <c r="BP142"/>
  <c r="BQ142" s="1"/>
  <c r="BU142"/>
  <c r="BV142" s="1"/>
  <c r="BZ142"/>
  <c r="CA142" s="1"/>
  <c r="CE142"/>
  <c r="CF142" s="1"/>
  <c r="CJ142"/>
  <c r="CK142" s="1"/>
  <c r="R143"/>
  <c r="S143" s="1"/>
  <c r="U143" s="1"/>
  <c r="W143"/>
  <c r="X143" s="1"/>
  <c r="AA143"/>
  <c r="AB143" s="1"/>
  <c r="AC143" s="1"/>
  <c r="AF143"/>
  <c r="AK143"/>
  <c r="AV143"/>
  <c r="AW143" s="1"/>
  <c r="BA143"/>
  <c r="BB143" s="1"/>
  <c r="BF143"/>
  <c r="BG143" s="1"/>
  <c r="BK143"/>
  <c r="BL143" s="1"/>
  <c r="BP143"/>
  <c r="BQ143" s="1"/>
  <c r="BU143"/>
  <c r="BV143" s="1"/>
  <c r="CA143"/>
  <c r="CE143"/>
  <c r="CF143" s="1"/>
  <c r="CJ143"/>
  <c r="CK143" s="1"/>
  <c r="I144"/>
  <c r="J144" s="1"/>
  <c r="L144"/>
  <c r="M144" s="1"/>
  <c r="R144"/>
  <c r="S144" s="1"/>
  <c r="W144"/>
  <c r="X144" s="1"/>
  <c r="AA144"/>
  <c r="AB144" s="1"/>
  <c r="AC144" s="1"/>
  <c r="AF144"/>
  <c r="AK144"/>
  <c r="AQ144" s="1"/>
  <c r="AR144" s="1"/>
  <c r="AW144"/>
  <c r="BA144"/>
  <c r="BB144" s="1"/>
  <c r="BF144"/>
  <c r="BG144" s="1"/>
  <c r="BK144"/>
  <c r="BL144" s="1"/>
  <c r="BP144"/>
  <c r="BQ144" s="1"/>
  <c r="BU144"/>
  <c r="BV144" s="1"/>
  <c r="BZ144"/>
  <c r="CA144" s="1"/>
  <c r="CE144"/>
  <c r="CF144" s="1"/>
  <c r="CJ144"/>
  <c r="CK144" s="1"/>
  <c r="I145"/>
  <c r="J145" s="1"/>
  <c r="L145"/>
  <c r="M145" s="1"/>
  <c r="R145"/>
  <c r="S145" s="1"/>
  <c r="W145"/>
  <c r="X145" s="1"/>
  <c r="AA145"/>
  <c r="AB145" s="1"/>
  <c r="AC145" s="1"/>
  <c r="AF145"/>
  <c r="AK145"/>
  <c r="AV145"/>
  <c r="AW145" s="1"/>
  <c r="BA145"/>
  <c r="BB145" s="1"/>
  <c r="BF145"/>
  <c r="BG145" s="1"/>
  <c r="BK145"/>
  <c r="BL145" s="1"/>
  <c r="BP145"/>
  <c r="BQ145" s="1"/>
  <c r="BU145"/>
  <c r="BV145" s="1"/>
  <c r="BZ145"/>
  <c r="CA145" s="1"/>
  <c r="CE145"/>
  <c r="CF145" s="1"/>
  <c r="CJ145"/>
  <c r="CK145" s="1"/>
  <c r="R146"/>
  <c r="S146" s="1"/>
  <c r="U146" s="1"/>
  <c r="W146"/>
  <c r="X146" s="1"/>
  <c r="AB146"/>
  <c r="AC146" s="1"/>
  <c r="AF146"/>
  <c r="AG146" s="1"/>
  <c r="AH146" s="1"/>
  <c r="AK146"/>
  <c r="AQ146" s="1"/>
  <c r="AR146" s="1"/>
  <c r="AV146"/>
  <c r="AW146" s="1"/>
  <c r="BA146"/>
  <c r="BB146" s="1"/>
  <c r="BF146"/>
  <c r="BG146" s="1"/>
  <c r="BK146"/>
  <c r="BL146" s="1"/>
  <c r="BQ146"/>
  <c r="BU146"/>
  <c r="BV146" s="1"/>
  <c r="BZ146"/>
  <c r="CA146" s="1"/>
  <c r="CE146"/>
  <c r="CF146" s="1"/>
  <c r="CJ146"/>
  <c r="CK146" s="1"/>
  <c r="R147"/>
  <c r="S147" s="1"/>
  <c r="U147" s="1"/>
  <c r="W147"/>
  <c r="X147" s="1"/>
  <c r="AA147"/>
  <c r="AB147" s="1"/>
  <c r="AC147" s="1"/>
  <c r="AF147"/>
  <c r="AK147"/>
  <c r="AV147"/>
  <c r="AW147" s="1"/>
  <c r="BA147"/>
  <c r="BB147" s="1"/>
  <c r="BF147"/>
  <c r="BG147" s="1"/>
  <c r="BK147"/>
  <c r="BL147" s="1"/>
  <c r="BQ147"/>
  <c r="BU147"/>
  <c r="BV147" s="1"/>
  <c r="BZ147"/>
  <c r="CA147" s="1"/>
  <c r="CE147"/>
  <c r="CF147" s="1"/>
  <c r="CJ147"/>
  <c r="CK147" s="1"/>
  <c r="I148"/>
  <c r="J148" s="1"/>
  <c r="L148"/>
  <c r="M148" s="1"/>
  <c r="R148"/>
  <c r="S148" s="1"/>
  <c r="W148"/>
  <c r="X148" s="1"/>
  <c r="AA148"/>
  <c r="AB148" s="1"/>
  <c r="AC148" s="1"/>
  <c r="AF148"/>
  <c r="AK148"/>
  <c r="AV148"/>
  <c r="AW148" s="1"/>
  <c r="BA148"/>
  <c r="BB148" s="1"/>
  <c r="BF148"/>
  <c r="BG148" s="1"/>
  <c r="BK148"/>
  <c r="BL148" s="1"/>
  <c r="BP148"/>
  <c r="BQ148" s="1"/>
  <c r="BU148"/>
  <c r="BV148" s="1"/>
  <c r="BZ148"/>
  <c r="CA148" s="1"/>
  <c r="CE148"/>
  <c r="CF148" s="1"/>
  <c r="CJ148"/>
  <c r="CK148" s="1"/>
  <c r="Z149"/>
  <c r="AE149" s="1"/>
  <c r="AJ149" s="1"/>
  <c r="AO149" s="1"/>
  <c r="AQ149"/>
  <c r="AR149" s="1"/>
  <c r="AV149"/>
  <c r="AW149" s="1"/>
  <c r="BA149"/>
  <c r="BB149" s="1"/>
  <c r="BF149"/>
  <c r="BG149" s="1"/>
  <c r="BK149"/>
  <c r="BL149" s="1"/>
  <c r="BP149"/>
  <c r="BQ149" s="1"/>
  <c r="BU149"/>
  <c r="BV149" s="1"/>
  <c r="BZ149"/>
  <c r="CA149" s="1"/>
  <c r="CE149"/>
  <c r="CF149" s="1"/>
  <c r="CJ149"/>
  <c r="CK149" s="1"/>
  <c r="I150"/>
  <c r="J150" s="1"/>
  <c r="L150"/>
  <c r="M150" s="1"/>
  <c r="R150"/>
  <c r="S150" s="1"/>
  <c r="W150"/>
  <c r="X150" s="1"/>
  <c r="AA150"/>
  <c r="AB150" s="1"/>
  <c r="AC150" s="1"/>
  <c r="AF150"/>
  <c r="AK150"/>
  <c r="AQ150" s="1"/>
  <c r="AR150" s="1"/>
  <c r="AV150"/>
  <c r="AW150" s="1"/>
  <c r="BA150"/>
  <c r="BB150" s="1"/>
  <c r="BF150"/>
  <c r="BG150" s="1"/>
  <c r="BK150"/>
  <c r="BL150" s="1"/>
  <c r="BP150"/>
  <c r="BQ150" s="1"/>
  <c r="BU150"/>
  <c r="BV150" s="1"/>
  <c r="BZ150"/>
  <c r="CA150" s="1"/>
  <c r="CE150"/>
  <c r="CF150" s="1"/>
  <c r="CJ150"/>
  <c r="CK150" s="1"/>
  <c r="R151"/>
  <c r="S151" s="1"/>
  <c r="U151" s="1"/>
  <c r="W151"/>
  <c r="X151" s="1"/>
  <c r="AA151"/>
  <c r="AB151" s="1"/>
  <c r="AC151" s="1"/>
  <c r="AF151"/>
  <c r="AM151"/>
  <c r="AQ151"/>
  <c r="AR151" s="1"/>
  <c r="AV151"/>
  <c r="AW151" s="1"/>
  <c r="BB151"/>
  <c r="BG151"/>
  <c r="BL151"/>
  <c r="BQ151"/>
  <c r="BU151"/>
  <c r="BV151" s="1"/>
  <c r="BZ151"/>
  <c r="CA151" s="1"/>
  <c r="CE151"/>
  <c r="CF151" s="1"/>
  <c r="CJ151"/>
  <c r="CK151" s="1"/>
  <c r="R152"/>
  <c r="S152" s="1"/>
  <c r="U152" s="1"/>
  <c r="W152"/>
  <c r="X152" s="1"/>
  <c r="AA152"/>
  <c r="AB152" s="1"/>
  <c r="AC152" s="1"/>
  <c r="AF152"/>
  <c r="AK152"/>
  <c r="AQ152" s="1"/>
  <c r="AR152" s="1"/>
  <c r="AV152"/>
  <c r="AW152" s="1"/>
  <c r="BA152"/>
  <c r="BB152" s="1"/>
  <c r="BF152"/>
  <c r="BG152" s="1"/>
  <c r="BK152"/>
  <c r="BL152" s="1"/>
  <c r="BP152"/>
  <c r="BQ152" s="1"/>
  <c r="BU152"/>
  <c r="BV152" s="1"/>
  <c r="BZ152"/>
  <c r="CA152" s="1"/>
  <c r="CE152"/>
  <c r="CF152" s="1"/>
  <c r="CJ152"/>
  <c r="CK152" s="1"/>
  <c r="R153"/>
  <c r="S153" s="1"/>
  <c r="U153" s="1"/>
  <c r="W153"/>
  <c r="X153" s="1"/>
  <c r="AB153"/>
  <c r="AC153" s="1"/>
  <c r="AF153"/>
  <c r="AG153" s="1"/>
  <c r="AH153" s="1"/>
  <c r="AM153"/>
  <c r="AQ153"/>
  <c r="AR153" s="1"/>
  <c r="AV153"/>
  <c r="AW153" s="1"/>
  <c r="BA153"/>
  <c r="BB153" s="1"/>
  <c r="BF153"/>
  <c r="BG153" s="1"/>
  <c r="BK153"/>
  <c r="BL153" s="1"/>
  <c r="BP153"/>
  <c r="BQ153" s="1"/>
  <c r="BU153"/>
  <c r="BV153" s="1"/>
  <c r="BZ153"/>
  <c r="CA153" s="1"/>
  <c r="CE153"/>
  <c r="CF153" s="1"/>
  <c r="CJ153"/>
  <c r="CK153" s="1"/>
  <c r="I154"/>
  <c r="J154" s="1"/>
  <c r="L154"/>
  <c r="M154" s="1"/>
  <c r="R154"/>
  <c r="S154" s="1"/>
  <c r="W154"/>
  <c r="X154" s="1"/>
  <c r="AA154"/>
  <c r="AB154" s="1"/>
  <c r="AC154" s="1"/>
  <c r="AF154"/>
  <c r="AK154"/>
  <c r="AQ154" s="1"/>
  <c r="AR154" s="1"/>
  <c r="AV154"/>
  <c r="AW154" s="1"/>
  <c r="BA154"/>
  <c r="BB154" s="1"/>
  <c r="BF154"/>
  <c r="BG154" s="1"/>
  <c r="BK154"/>
  <c r="BL154" s="1"/>
  <c r="BP154"/>
  <c r="BQ154" s="1"/>
  <c r="BU154"/>
  <c r="BV154" s="1"/>
  <c r="BZ154"/>
  <c r="CA154" s="1"/>
  <c r="CE154"/>
  <c r="CF154" s="1"/>
  <c r="CJ154"/>
  <c r="CK154" s="1"/>
  <c r="I155"/>
  <c r="J155" s="1"/>
  <c r="L155"/>
  <c r="M155" s="1"/>
  <c r="R155"/>
  <c r="S155" s="1"/>
  <c r="W155"/>
  <c r="X155" s="1"/>
  <c r="AA155"/>
  <c r="AB155" s="1"/>
  <c r="AC155" s="1"/>
  <c r="AF155"/>
  <c r="AK155"/>
  <c r="AQ155" s="1"/>
  <c r="AR155" s="1"/>
  <c r="AV155"/>
  <c r="AW155" s="1"/>
  <c r="BA155"/>
  <c r="BB155" s="1"/>
  <c r="BF155"/>
  <c r="BG155" s="1"/>
  <c r="BK155"/>
  <c r="BL155" s="1"/>
  <c r="BP155"/>
  <c r="BQ155" s="1"/>
  <c r="BU155"/>
  <c r="BV155" s="1"/>
  <c r="BZ155"/>
  <c r="CA155" s="1"/>
  <c r="CE155"/>
  <c r="CF155" s="1"/>
  <c r="CJ155"/>
  <c r="CK155" s="1"/>
  <c r="I156"/>
  <c r="J156" s="1"/>
  <c r="L156"/>
  <c r="M156" s="1"/>
  <c r="R156"/>
  <c r="S156" s="1"/>
  <c r="W156"/>
  <c r="X156" s="1"/>
  <c r="AA156"/>
  <c r="AB156" s="1"/>
  <c r="AC156" s="1"/>
  <c r="AF156"/>
  <c r="AK156"/>
  <c r="AQ156" s="1"/>
  <c r="AR156" s="1"/>
  <c r="AV156"/>
  <c r="AW156" s="1"/>
  <c r="BA156"/>
  <c r="BB156" s="1"/>
  <c r="BF156"/>
  <c r="BG156" s="1"/>
  <c r="BK156"/>
  <c r="BL156" s="1"/>
  <c r="BP156"/>
  <c r="BQ156" s="1"/>
  <c r="BU156"/>
  <c r="BV156" s="1"/>
  <c r="BZ156"/>
  <c r="CA156" s="1"/>
  <c r="CE156"/>
  <c r="CF156" s="1"/>
  <c r="CJ156"/>
  <c r="CK156" s="1"/>
  <c r="R157"/>
  <c r="S157" s="1"/>
  <c r="U157" s="1"/>
  <c r="W157"/>
  <c r="X157" s="1"/>
  <c r="AA157"/>
  <c r="AB157" s="1"/>
  <c r="AC157" s="1"/>
  <c r="AF157"/>
  <c r="AK157"/>
  <c r="AQ157" s="1"/>
  <c r="AR157" s="1"/>
  <c r="AV157"/>
  <c r="AW157" s="1"/>
  <c r="BA157"/>
  <c r="BB157" s="1"/>
  <c r="BF157"/>
  <c r="BG157" s="1"/>
  <c r="BK157"/>
  <c r="BL157" s="1"/>
  <c r="BP157"/>
  <c r="BQ157" s="1"/>
  <c r="BV157"/>
  <c r="BZ157"/>
  <c r="CA157" s="1"/>
  <c r="CE157"/>
  <c r="CF157" s="1"/>
  <c r="CJ157"/>
  <c r="CK157" s="1"/>
  <c r="R158"/>
  <c r="S158" s="1"/>
  <c r="U158" s="1"/>
  <c r="W158"/>
  <c r="X158" s="1"/>
  <c r="AA158"/>
  <c r="AB158" s="1"/>
  <c r="AC158" s="1"/>
  <c r="AF158"/>
  <c r="AK158"/>
  <c r="AQ158" s="1"/>
  <c r="AR158" s="1"/>
  <c r="BL158"/>
  <c r="BP158"/>
  <c r="BQ158" s="1"/>
  <c r="BU158"/>
  <c r="BV158" s="1"/>
  <c r="BZ158"/>
  <c r="CA158" s="1"/>
  <c r="CE158"/>
  <c r="CF158" s="1"/>
  <c r="CJ158"/>
  <c r="CK158" s="1"/>
  <c r="R159"/>
  <c r="S159" s="1"/>
  <c r="U159" s="1"/>
  <c r="W159"/>
  <c r="X159" s="1"/>
  <c r="AA159"/>
  <c r="AB159" s="1"/>
  <c r="AC159" s="1"/>
  <c r="AF159"/>
  <c r="AK159"/>
  <c r="AQ159" s="1"/>
  <c r="AR159" s="1"/>
  <c r="AV159"/>
  <c r="AW159" s="1"/>
  <c r="BA159"/>
  <c r="BB159" s="1"/>
  <c r="BF159"/>
  <c r="BG159" s="1"/>
  <c r="BL159"/>
  <c r="BQ159"/>
  <c r="BU159"/>
  <c r="BV159" s="1"/>
  <c r="BZ159"/>
  <c r="CA159" s="1"/>
  <c r="CE159"/>
  <c r="CF159" s="1"/>
  <c r="CJ159"/>
  <c r="CK159" s="1"/>
  <c r="I160"/>
  <c r="J160" s="1"/>
  <c r="L160"/>
  <c r="M160" s="1"/>
  <c r="R160"/>
  <c r="S160" s="1"/>
  <c r="W160"/>
  <c r="X160" s="1"/>
  <c r="AA160"/>
  <c r="AB160" s="1"/>
  <c r="AC160" s="1"/>
  <c r="AF160"/>
  <c r="AK160"/>
  <c r="AQ160" s="1"/>
  <c r="AR160" s="1"/>
  <c r="AV160"/>
  <c r="AW160" s="1"/>
  <c r="BA160"/>
  <c r="BB160" s="1"/>
  <c r="BF160"/>
  <c r="BG160" s="1"/>
  <c r="BK160"/>
  <c r="BL160" s="1"/>
  <c r="BQ160"/>
  <c r="BU160"/>
  <c r="BV160" s="1"/>
  <c r="BZ160"/>
  <c r="CA160" s="1"/>
  <c r="CE160"/>
  <c r="CF160" s="1"/>
  <c r="CJ160"/>
  <c r="CK160" s="1"/>
  <c r="R161"/>
  <c r="S161" s="1"/>
  <c r="U161" s="1"/>
  <c r="W161"/>
  <c r="X161" s="1"/>
  <c r="AA161"/>
  <c r="AB161" s="1"/>
  <c r="AC161" s="1"/>
  <c r="AF161"/>
  <c r="AK161"/>
  <c r="AQ161" s="1"/>
  <c r="AR161" s="1"/>
  <c r="AW161"/>
  <c r="BA161"/>
  <c r="BB161" s="1"/>
  <c r="BF161"/>
  <c r="BG161" s="1"/>
  <c r="BK161"/>
  <c r="BL161" s="1"/>
  <c r="BP161"/>
  <c r="BQ161" s="1"/>
  <c r="BU161"/>
  <c r="BV161" s="1"/>
  <c r="BZ161"/>
  <c r="CA161" s="1"/>
  <c r="CE161"/>
  <c r="CF161" s="1"/>
  <c r="CJ161"/>
  <c r="CK161" s="1"/>
  <c r="R162"/>
  <c r="S162" s="1"/>
  <c r="U162" s="1"/>
  <c r="W162"/>
  <c r="X162" s="1"/>
  <c r="AA162"/>
  <c r="AB162" s="1"/>
  <c r="AC162" s="1"/>
  <c r="AF162"/>
  <c r="AK162"/>
  <c r="AQ162" s="1"/>
  <c r="AR162" s="1"/>
  <c r="AV162"/>
  <c r="AW162" s="1"/>
  <c r="BA162"/>
  <c r="BB162" s="1"/>
  <c r="BF162"/>
  <c r="BG162" s="1"/>
  <c r="BK162"/>
  <c r="BL162" s="1"/>
  <c r="BP162"/>
  <c r="BQ162" s="1"/>
  <c r="BU162"/>
  <c r="BV162" s="1"/>
  <c r="BZ162"/>
  <c r="CA162" s="1"/>
  <c r="CE162"/>
  <c r="CF162" s="1"/>
  <c r="CK162"/>
  <c r="I163"/>
  <c r="J163" s="1"/>
  <c r="L163"/>
  <c r="M163" s="1"/>
  <c r="R163"/>
  <c r="S163" s="1"/>
  <c r="W163"/>
  <c r="X163" s="1"/>
  <c r="AA163"/>
  <c r="AB163" s="1"/>
  <c r="AC163" s="1"/>
  <c r="AF163"/>
  <c r="AK163"/>
  <c r="AQ163" s="1"/>
  <c r="AR163" s="1"/>
  <c r="AV163"/>
  <c r="AW163" s="1"/>
  <c r="BA163"/>
  <c r="BB163" s="1"/>
  <c r="BF163"/>
  <c r="BG163" s="1"/>
  <c r="BK163"/>
  <c r="BL163" s="1"/>
  <c r="BP163"/>
  <c r="BQ163" s="1"/>
  <c r="BU163"/>
  <c r="BV163" s="1"/>
  <c r="BZ163"/>
  <c r="CA163" s="1"/>
  <c r="CE163"/>
  <c r="CF163" s="1"/>
  <c r="CJ163"/>
  <c r="CK163" s="1"/>
  <c r="R164"/>
  <c r="S164" s="1"/>
  <c r="U164" s="1"/>
  <c r="W164"/>
  <c r="X164" s="1"/>
  <c r="AA164"/>
  <c r="AB164" s="1"/>
  <c r="AC164" s="1"/>
  <c r="AF164"/>
  <c r="BL164"/>
  <c r="BP164"/>
  <c r="BQ164" s="1"/>
  <c r="BU164"/>
  <c r="BV164" s="1"/>
  <c r="BZ164"/>
  <c r="CA164" s="1"/>
  <c r="CE164"/>
  <c r="CF164" s="1"/>
  <c r="CJ164"/>
  <c r="CK164" s="1"/>
  <c r="R165"/>
  <c r="S165" s="1"/>
  <c r="U165" s="1"/>
  <c r="W165"/>
  <c r="X165" s="1"/>
  <c r="AA165"/>
  <c r="AB165" s="1"/>
  <c r="AC165" s="1"/>
  <c r="AF165"/>
  <c r="AK165"/>
  <c r="AQ165" s="1"/>
  <c r="AR165" s="1"/>
  <c r="AV165"/>
  <c r="AW165" s="1"/>
  <c r="BA165"/>
  <c r="BB165" s="1"/>
  <c r="BG165"/>
  <c r="BK165"/>
  <c r="BL165" s="1"/>
  <c r="BP165"/>
  <c r="BQ165" s="1"/>
  <c r="BU165"/>
  <c r="BV165" s="1"/>
  <c r="BZ165"/>
  <c r="CA165" s="1"/>
  <c r="CE165"/>
  <c r="CF165" s="1"/>
  <c r="CJ165"/>
  <c r="CK165" s="1"/>
  <c r="I166"/>
  <c r="J166" s="1"/>
  <c r="L166"/>
  <c r="M166" s="1"/>
  <c r="R166"/>
  <c r="S166" s="1"/>
  <c r="W166"/>
  <c r="X166" s="1"/>
  <c r="AA166"/>
  <c r="AB166" s="1"/>
  <c r="AC166" s="1"/>
  <c r="AF166"/>
  <c r="AK166"/>
  <c r="AQ166" s="1"/>
  <c r="AR166" s="1"/>
  <c r="AV166"/>
  <c r="AW166" s="1"/>
  <c r="BA166"/>
  <c r="BB166" s="1"/>
  <c r="BF166"/>
  <c r="BG166" s="1"/>
  <c r="BK166"/>
  <c r="BL166" s="1"/>
  <c r="BP166"/>
  <c r="BQ166" s="1"/>
  <c r="BU166"/>
  <c r="BV166" s="1"/>
  <c r="BZ166"/>
  <c r="CA166" s="1"/>
  <c r="CF166"/>
  <c r="CJ166"/>
  <c r="CK166" s="1"/>
  <c r="R167"/>
  <c r="S167" s="1"/>
  <c r="U167" s="1"/>
  <c r="W167"/>
  <c r="X167" s="1"/>
  <c r="AA167"/>
  <c r="AB167" s="1"/>
  <c r="AC167" s="1"/>
  <c r="AF167"/>
  <c r="AK167"/>
  <c r="AQ167" s="1"/>
  <c r="AR167" s="1"/>
  <c r="AV167"/>
  <c r="AW167" s="1"/>
  <c r="BA167"/>
  <c r="BB167" s="1"/>
  <c r="BF167"/>
  <c r="BG167" s="1"/>
  <c r="BK167"/>
  <c r="BL167" s="1"/>
  <c r="BQ167"/>
  <c r="BU167"/>
  <c r="BV167" s="1"/>
  <c r="BZ167"/>
  <c r="CA167" s="1"/>
  <c r="CE167"/>
  <c r="CF167" s="1"/>
  <c r="CJ167"/>
  <c r="CK167" s="1"/>
  <c r="R168"/>
  <c r="S168" s="1"/>
  <c r="U168" s="1"/>
  <c r="W168"/>
  <c r="X168" s="1"/>
  <c r="AA168"/>
  <c r="AB168" s="1"/>
  <c r="AC168" s="1"/>
  <c r="AF168"/>
  <c r="AK168"/>
  <c r="AQ168" s="1"/>
  <c r="AR168" s="1"/>
  <c r="AV168"/>
  <c r="AW168" s="1"/>
  <c r="BA168"/>
  <c r="BB168" s="1"/>
  <c r="BF168"/>
  <c r="BG168" s="1"/>
  <c r="BK168"/>
  <c r="BL168" s="1"/>
  <c r="BP168"/>
  <c r="BQ168" s="1"/>
  <c r="BU168"/>
  <c r="BV168" s="1"/>
  <c r="BZ168"/>
  <c r="CA168" s="1"/>
  <c r="CE168"/>
  <c r="CF168" s="1"/>
  <c r="CJ168"/>
  <c r="CK168" s="1"/>
  <c r="I169"/>
  <c r="J169" s="1"/>
  <c r="L169"/>
  <c r="M169" s="1"/>
  <c r="R169"/>
  <c r="S169" s="1"/>
  <c r="W169"/>
  <c r="X169" s="1"/>
  <c r="AA169"/>
  <c r="AB169" s="1"/>
  <c r="AC169" s="1"/>
  <c r="AF169"/>
  <c r="AK169"/>
  <c r="AQ169" s="1"/>
  <c r="AR169" s="1"/>
  <c r="AV169"/>
  <c r="AW169" s="1"/>
  <c r="BA169"/>
  <c r="BB169" s="1"/>
  <c r="BF169"/>
  <c r="BG169" s="1"/>
  <c r="BK169"/>
  <c r="BL169" s="1"/>
  <c r="BP169"/>
  <c r="BQ169" s="1"/>
  <c r="BU169"/>
  <c r="BV169" s="1"/>
  <c r="BZ169"/>
  <c r="CA169" s="1"/>
  <c r="CE169"/>
  <c r="CF169" s="1"/>
  <c r="CJ169"/>
  <c r="CK169" s="1"/>
  <c r="I170"/>
  <c r="J170" s="1"/>
  <c r="L170"/>
  <c r="M170" s="1"/>
  <c r="R170"/>
  <c r="S170" s="1"/>
  <c r="W170"/>
  <c r="X170" s="1"/>
  <c r="AB170"/>
  <c r="AC170" s="1"/>
  <c r="AF170"/>
  <c r="AG170" s="1"/>
  <c r="AH170" s="1"/>
  <c r="AK170"/>
  <c r="AQ170" s="1"/>
  <c r="AR170" s="1"/>
  <c r="AV170"/>
  <c r="AW170" s="1"/>
  <c r="BA170"/>
  <c r="BB170" s="1"/>
  <c r="BF170"/>
  <c r="BG170" s="1"/>
  <c r="BK170"/>
  <c r="BL170" s="1"/>
  <c r="BP170"/>
  <c r="BQ170" s="1"/>
  <c r="BU170"/>
  <c r="BV170" s="1"/>
  <c r="BZ170"/>
  <c r="CA170" s="1"/>
  <c r="CE170"/>
  <c r="CF170" s="1"/>
  <c r="CJ170"/>
  <c r="CK170" s="1"/>
  <c r="R171"/>
  <c r="S171" s="1"/>
  <c r="U171" s="1"/>
  <c r="W171"/>
  <c r="X171" s="1"/>
  <c r="AA171"/>
  <c r="AB171" s="1"/>
  <c r="AC171" s="1"/>
  <c r="AF171"/>
  <c r="AK171"/>
  <c r="AQ171" s="1"/>
  <c r="AR171" s="1"/>
  <c r="AV171"/>
  <c r="AW171" s="1"/>
  <c r="BA171"/>
  <c r="BB171" s="1"/>
  <c r="BF171"/>
  <c r="BG171" s="1"/>
  <c r="BL171"/>
  <c r="BP171"/>
  <c r="BQ171" s="1"/>
  <c r="BU171"/>
  <c r="BV171" s="1"/>
  <c r="BZ171"/>
  <c r="CA171" s="1"/>
  <c r="CE171"/>
  <c r="CF171" s="1"/>
  <c r="CJ171"/>
  <c r="CK171" s="1"/>
  <c r="R172"/>
  <c r="S172" s="1"/>
  <c r="U172" s="1"/>
  <c r="W172"/>
  <c r="X172" s="1"/>
  <c r="AA172"/>
  <c r="AB172" s="1"/>
  <c r="AF172"/>
  <c r="AK172"/>
  <c r="AQ172" s="1"/>
  <c r="AR172" s="1"/>
  <c r="AV172"/>
  <c r="AW172" s="1"/>
  <c r="BA172"/>
  <c r="BB172" s="1"/>
  <c r="BF172"/>
  <c r="BG172" s="1"/>
  <c r="BL172"/>
  <c r="BP172"/>
  <c r="BQ172" s="1"/>
  <c r="BU172"/>
  <c r="BV172" s="1"/>
  <c r="BZ172"/>
  <c r="CA172" s="1"/>
  <c r="CE172"/>
  <c r="CF172" s="1"/>
  <c r="CJ172"/>
  <c r="CK172" s="1"/>
  <c r="R173"/>
  <c r="S173" s="1"/>
  <c r="U173" s="1"/>
  <c r="W173"/>
  <c r="X173" s="1"/>
  <c r="AB173"/>
  <c r="AC173" s="1"/>
  <c r="AF173"/>
  <c r="AG173" s="1"/>
  <c r="AH173" s="1"/>
  <c r="AK173"/>
  <c r="AQ173" s="1"/>
  <c r="AR173" s="1"/>
  <c r="AV173"/>
  <c r="AW173" s="1"/>
  <c r="BA173"/>
  <c r="BB173" s="1"/>
  <c r="BF173"/>
  <c r="BG173" s="1"/>
  <c r="BK173"/>
  <c r="BL173" s="1"/>
  <c r="BP173"/>
  <c r="BQ173" s="1"/>
  <c r="BU173"/>
  <c r="BV173" s="1"/>
  <c r="BZ173"/>
  <c r="CA173" s="1"/>
  <c r="CE173"/>
  <c r="CF173" s="1"/>
  <c r="CJ173"/>
  <c r="CK173" s="1"/>
  <c r="R174"/>
  <c r="S174" s="1"/>
  <c r="U174" s="1"/>
  <c r="W174"/>
  <c r="X174" s="1"/>
  <c r="AB174"/>
  <c r="AC174" s="1"/>
  <c r="AF174"/>
  <c r="AG174" s="1"/>
  <c r="AH174" s="1"/>
  <c r="AK174"/>
  <c r="AV174"/>
  <c r="AW174" s="1"/>
  <c r="BA174"/>
  <c r="BB174" s="1"/>
  <c r="BF174"/>
  <c r="BG174" s="1"/>
  <c r="BK174"/>
  <c r="BL174" s="1"/>
  <c r="BP174"/>
  <c r="BQ174" s="1"/>
  <c r="BV174"/>
  <c r="BZ174"/>
  <c r="CA174" s="1"/>
  <c r="CE174"/>
  <c r="CF174" s="1"/>
  <c r="CJ174"/>
  <c r="CK174" s="1"/>
  <c r="R175"/>
  <c r="S175" s="1"/>
  <c r="U175" s="1"/>
  <c r="W175"/>
  <c r="X175" s="1"/>
  <c r="AB175"/>
  <c r="AC175" s="1"/>
  <c r="AF175"/>
  <c r="AG175" s="1"/>
  <c r="AH175" s="1"/>
  <c r="AK175"/>
  <c r="AQ175" s="1"/>
  <c r="AR175" s="1"/>
  <c r="AV175"/>
  <c r="AW175" s="1"/>
  <c r="BA175"/>
  <c r="BB175" s="1"/>
  <c r="BF175"/>
  <c r="BG175" s="1"/>
  <c r="BL175"/>
  <c r="BP175"/>
  <c r="BQ175" s="1"/>
  <c r="BU175"/>
  <c r="BV175" s="1"/>
  <c r="BZ175"/>
  <c r="CA175" s="1"/>
  <c r="CE175"/>
  <c r="CF175" s="1"/>
  <c r="CJ175"/>
  <c r="CK175" s="1"/>
  <c r="R176"/>
  <c r="S176" s="1"/>
  <c r="U176" s="1"/>
  <c r="W176"/>
  <c r="X176" s="1"/>
  <c r="AA176"/>
  <c r="AB176" s="1"/>
  <c r="AC176" s="1"/>
  <c r="AF176"/>
  <c r="BP176"/>
  <c r="BQ176" s="1"/>
  <c r="BU176"/>
  <c r="BV176" s="1"/>
  <c r="BZ176"/>
  <c r="CA176" s="1"/>
  <c r="CE176"/>
  <c r="CF176" s="1"/>
  <c r="CJ176"/>
  <c r="CK176" s="1"/>
  <c r="R177"/>
  <c r="S177" s="1"/>
  <c r="U177" s="1"/>
  <c r="W177"/>
  <c r="X177" s="1"/>
  <c r="AA177"/>
  <c r="AB177" s="1"/>
  <c r="AC177" s="1"/>
  <c r="AF177"/>
  <c r="AK177"/>
  <c r="AV177"/>
  <c r="AW177" s="1"/>
  <c r="BA177"/>
  <c r="BB177" s="1"/>
  <c r="BF177"/>
  <c r="BG177" s="1"/>
  <c r="BK177"/>
  <c r="BL177" s="1"/>
  <c r="BP177"/>
  <c r="BQ177" s="1"/>
  <c r="BU177"/>
  <c r="BV177" s="1"/>
  <c r="BZ177"/>
  <c r="CA177" s="1"/>
  <c r="CE177"/>
  <c r="CF177" s="1"/>
  <c r="CJ177"/>
  <c r="CK177" s="1"/>
  <c r="R178"/>
  <c r="S178" s="1"/>
  <c r="U178" s="1"/>
  <c r="W178"/>
  <c r="X178" s="1"/>
  <c r="AA178"/>
  <c r="AB178" s="1"/>
  <c r="AC178" s="1"/>
  <c r="AF178"/>
  <c r="AK178"/>
  <c r="AV178"/>
  <c r="AW178" s="1"/>
  <c r="BA178"/>
  <c r="BB178" s="1"/>
  <c r="BF178"/>
  <c r="BG178" s="1"/>
  <c r="BK178"/>
  <c r="BL178" s="1"/>
  <c r="BP178"/>
  <c r="BQ178" s="1"/>
  <c r="BU178"/>
  <c r="BV178" s="1"/>
  <c r="BZ178"/>
  <c r="CA178" s="1"/>
  <c r="CE178"/>
  <c r="CF178" s="1"/>
  <c r="CJ178"/>
  <c r="CK178" s="1"/>
  <c r="R179"/>
  <c r="S179" s="1"/>
  <c r="U179" s="1"/>
  <c r="W179"/>
  <c r="X179" s="1"/>
  <c r="AA179"/>
  <c r="AB179" s="1"/>
  <c r="AC179" s="1"/>
  <c r="AF179"/>
  <c r="AK179"/>
  <c r="AV179"/>
  <c r="AW179" s="1"/>
  <c r="BB179"/>
  <c r="BF179"/>
  <c r="BG179" s="1"/>
  <c r="BK179"/>
  <c r="BL179" s="1"/>
  <c r="BP179"/>
  <c r="BQ179" s="1"/>
  <c r="BU179"/>
  <c r="BV179" s="1"/>
  <c r="BZ179"/>
  <c r="CA179" s="1"/>
  <c r="CE179"/>
  <c r="CF179" s="1"/>
  <c r="CJ179"/>
  <c r="CK179" s="1"/>
  <c r="R180"/>
  <c r="S180" s="1"/>
  <c r="U180" s="1"/>
  <c r="W180"/>
  <c r="X180" s="1"/>
  <c r="AA180"/>
  <c r="AB180" s="1"/>
  <c r="AC180" s="1"/>
  <c r="AF180"/>
  <c r="AK180"/>
  <c r="AW180"/>
  <c r="BA180"/>
  <c r="BB180" s="1"/>
  <c r="BF180"/>
  <c r="BG180" s="1"/>
  <c r="BK180"/>
  <c r="BL180" s="1"/>
  <c r="BP180"/>
  <c r="BQ180" s="1"/>
  <c r="BU180"/>
  <c r="BV180" s="1"/>
  <c r="BZ180"/>
  <c r="CA180" s="1"/>
  <c r="CE180"/>
  <c r="CF180" s="1"/>
  <c r="CJ180"/>
  <c r="CK180" s="1"/>
  <c r="I181"/>
  <c r="J181" s="1"/>
  <c r="L181"/>
  <c r="M181" s="1"/>
  <c r="R181"/>
  <c r="S181" s="1"/>
  <c r="W181"/>
  <c r="X181" s="1"/>
  <c r="AA181"/>
  <c r="AB181" s="1"/>
  <c r="AC181" s="1"/>
  <c r="AF181"/>
  <c r="AK181"/>
  <c r="AV181"/>
  <c r="AW181" s="1"/>
  <c r="BB181"/>
  <c r="BF181"/>
  <c r="BG181" s="1"/>
  <c r="BK181"/>
  <c r="BL181" s="1"/>
  <c r="BP181"/>
  <c r="BQ181" s="1"/>
  <c r="BU181"/>
  <c r="BV181" s="1"/>
  <c r="BZ181"/>
  <c r="CA181" s="1"/>
  <c r="CE181"/>
  <c r="CF181" s="1"/>
  <c r="CJ181"/>
  <c r="CK181" s="1"/>
  <c r="DF182"/>
  <c r="AX15"/>
  <c r="AX25"/>
  <c r="AX28"/>
  <c r="AX31"/>
  <c r="AX34"/>
  <c r="AX46"/>
  <c r="AX56"/>
  <c r="P70"/>
  <c r="AS70"/>
  <c r="T80"/>
  <c r="T182" s="1"/>
  <c r="AS93"/>
  <c r="AS182" s="1"/>
  <c r="AS101"/>
  <c r="AS122"/>
  <c r="AX129"/>
  <c r="AX130"/>
  <c r="AX131"/>
  <c r="AX132"/>
  <c r="AX138"/>
  <c r="AX143"/>
  <c r="AD144"/>
  <c r="AX153"/>
  <c r="AS167"/>
  <c r="AX172"/>
  <c r="AX173"/>
  <c r="DD182"/>
  <c r="DB182"/>
  <c r="CZ182"/>
  <c r="CX182"/>
  <c r="CV182"/>
  <c r="CT182"/>
  <c r="CR182"/>
  <c r="CP182"/>
  <c r="I5"/>
  <c r="J5" s="1"/>
  <c r="L5"/>
  <c r="M5" s="1"/>
  <c r="R5"/>
  <c r="S5" s="1"/>
  <c r="W5"/>
  <c r="X5" s="1"/>
  <c r="AB5"/>
  <c r="AC5" s="1"/>
  <c r="AG5"/>
  <c r="AH5" s="1"/>
  <c r="CN182"/>
  <c r="V182"/>
  <c r="W105"/>
  <c r="X105" s="1"/>
  <c r="W140"/>
  <c r="X140" s="1"/>
  <c r="R11"/>
  <c r="S11" s="1"/>
  <c r="U11" s="1"/>
  <c r="R105"/>
  <c r="S105" s="1"/>
  <c r="U105" s="1"/>
  <c r="Z105" s="1"/>
  <c r="R140"/>
  <c r="S140" s="1"/>
  <c r="U140" s="1"/>
  <c r="BB11"/>
  <c r="BB45"/>
  <c r="BB57"/>
  <c r="BB58"/>
  <c r="BB105"/>
  <c r="BB158"/>
  <c r="BB164"/>
  <c r="BB176"/>
  <c r="CL182"/>
  <c r="CI182"/>
  <c r="CG182"/>
  <c r="CD182"/>
  <c r="BM182"/>
  <c r="CB182"/>
  <c r="BZ5"/>
  <c r="BY182"/>
  <c r="BR182"/>
  <c r="BO182"/>
  <c r="BW182"/>
  <c r="BT182"/>
  <c r="BL45"/>
  <c r="BL176"/>
  <c r="BG11"/>
  <c r="BG45"/>
  <c r="BG57"/>
  <c r="BG58"/>
  <c r="BG105"/>
  <c r="BG158"/>
  <c r="BG164"/>
  <c r="BG176"/>
  <c r="F57"/>
  <c r="BJ182"/>
  <c r="BH182"/>
  <c r="BE182"/>
  <c r="BC182"/>
  <c r="AZ182"/>
  <c r="AU182"/>
  <c r="AP182"/>
  <c r="AR53"/>
  <c r="AF105"/>
  <c r="AN182"/>
  <c r="AI182"/>
  <c r="AD182"/>
  <c r="AA105"/>
  <c r="AB105" s="1"/>
  <c r="AC105" s="1"/>
  <c r="AB140"/>
  <c r="AC140" s="1"/>
  <c r="AG140"/>
  <c r="AH140" s="1"/>
  <c r="Y182"/>
  <c r="F170" i="4"/>
  <c r="G170" s="1"/>
  <c r="F169"/>
  <c r="G169" s="1"/>
  <c r="F168"/>
  <c r="G168" s="1"/>
  <c r="F167"/>
  <c r="G167"/>
  <c r="F166"/>
  <c r="G166" s="1"/>
  <c r="F165"/>
  <c r="G165"/>
  <c r="F164"/>
  <c r="G164" s="1"/>
  <c r="F163"/>
  <c r="G163"/>
  <c r="F162"/>
  <c r="G162" s="1"/>
  <c r="F161"/>
  <c r="G161" s="1"/>
  <c r="F160"/>
  <c r="G160" s="1"/>
  <c r="F159"/>
  <c r="G159"/>
  <c r="F158"/>
  <c r="G158" s="1"/>
  <c r="F157"/>
  <c r="G157"/>
  <c r="F156"/>
  <c r="G156" s="1"/>
  <c r="F155"/>
  <c r="G155"/>
  <c r="F154"/>
  <c r="G154" s="1"/>
  <c r="F153"/>
  <c r="G153" s="1"/>
  <c r="F152"/>
  <c r="G152" s="1"/>
  <c r="F151"/>
  <c r="G151"/>
  <c r="F150"/>
  <c r="G150" s="1"/>
  <c r="F149"/>
  <c r="G149"/>
  <c r="F148"/>
  <c r="G148" s="1"/>
  <c r="F147"/>
  <c r="G147"/>
  <c r="F146"/>
  <c r="G146" s="1"/>
  <c r="F145"/>
  <c r="G145" s="1"/>
  <c r="F144"/>
  <c r="G144" s="1"/>
  <c r="F143"/>
  <c r="G143"/>
  <c r="F142"/>
  <c r="G142" s="1"/>
  <c r="F141"/>
  <c r="G141"/>
  <c r="F140"/>
  <c r="G140" s="1"/>
  <c r="F139"/>
  <c r="G139"/>
  <c r="F138"/>
  <c r="G138" s="1"/>
  <c r="F137"/>
  <c r="G137" s="1"/>
  <c r="F136"/>
  <c r="G136" s="1"/>
  <c r="F135"/>
  <c r="G135"/>
  <c r="F134"/>
  <c r="G134" s="1"/>
  <c r="F133"/>
  <c r="G133"/>
  <c r="F132"/>
  <c r="G132" s="1"/>
  <c r="F131"/>
  <c r="G131"/>
  <c r="F130"/>
  <c r="G130" s="1"/>
  <c r="F129"/>
  <c r="G129" s="1"/>
  <c r="F128"/>
  <c r="G128" s="1"/>
  <c r="F127"/>
  <c r="G127"/>
  <c r="F126"/>
  <c r="G126" s="1"/>
  <c r="F125"/>
  <c r="G125"/>
  <c r="F124"/>
  <c r="G124" s="1"/>
  <c r="F123"/>
  <c r="G123"/>
  <c r="F122"/>
  <c r="G122" s="1"/>
  <c r="F121"/>
  <c r="G121" s="1"/>
  <c r="F120"/>
  <c r="G120" s="1"/>
  <c r="F119"/>
  <c r="G119"/>
  <c r="F118"/>
  <c r="G118" s="1"/>
  <c r="F117"/>
  <c r="G117"/>
  <c r="F116"/>
  <c r="G116" s="1"/>
  <c r="F115"/>
  <c r="G115"/>
  <c r="F114"/>
  <c r="G114" s="1"/>
  <c r="F113"/>
  <c r="G113" s="1"/>
  <c r="F112"/>
  <c r="G112" s="1"/>
  <c r="F111"/>
  <c r="G111"/>
  <c r="F110"/>
  <c r="G110" s="1"/>
  <c r="F109"/>
  <c r="G109"/>
  <c r="F108"/>
  <c r="G108" s="1"/>
  <c r="F107"/>
  <c r="G107"/>
  <c r="F106"/>
  <c r="G106" s="1"/>
  <c r="F105"/>
  <c r="G105" s="1"/>
  <c r="F104"/>
  <c r="G104" s="1"/>
  <c r="F103"/>
  <c r="G103"/>
  <c r="F102"/>
  <c r="G102" s="1"/>
  <c r="F101"/>
  <c r="G101"/>
  <c r="F100"/>
  <c r="G100" s="1"/>
  <c r="F99"/>
  <c r="G99"/>
  <c r="F98"/>
  <c r="G98" s="1"/>
  <c r="F97"/>
  <c r="G97" s="1"/>
  <c r="F96"/>
  <c r="G96" s="1"/>
  <c r="F95"/>
  <c r="G95"/>
  <c r="F94"/>
  <c r="G94" s="1"/>
  <c r="F93"/>
  <c r="G93"/>
  <c r="F92"/>
  <c r="G92" s="1"/>
  <c r="F91"/>
  <c r="G91"/>
  <c r="F90"/>
  <c r="G90" s="1"/>
  <c r="F89"/>
  <c r="G89" s="1"/>
  <c r="F88"/>
  <c r="G88" s="1"/>
  <c r="F87"/>
  <c r="G87"/>
  <c r="F86"/>
  <c r="G86" s="1"/>
  <c r="F85"/>
  <c r="G85"/>
  <c r="F84"/>
  <c r="G84" s="1"/>
  <c r="F83"/>
  <c r="G83"/>
  <c r="F82"/>
  <c r="G82" s="1"/>
  <c r="F81"/>
  <c r="G81" s="1"/>
  <c r="F80"/>
  <c r="G80" s="1"/>
  <c r="F79"/>
  <c r="G79"/>
  <c r="F78"/>
  <c r="G78" s="1"/>
  <c r="F77"/>
  <c r="G77"/>
  <c r="F76"/>
  <c r="G76" s="1"/>
  <c r="F75"/>
  <c r="G75"/>
  <c r="F74"/>
  <c r="G74" s="1"/>
  <c r="F73"/>
  <c r="G73" s="1"/>
  <c r="F72"/>
  <c r="G72" s="1"/>
  <c r="F71"/>
  <c r="G71"/>
  <c r="F70"/>
  <c r="G70" s="1"/>
  <c r="F69"/>
  <c r="G69"/>
  <c r="F68"/>
  <c r="G68" s="1"/>
  <c r="F67"/>
  <c r="G67"/>
  <c r="F66"/>
  <c r="G66" s="1"/>
  <c r="F65"/>
  <c r="G65" s="1"/>
  <c r="F64"/>
  <c r="G64" s="1"/>
  <c r="F63"/>
  <c r="G63"/>
  <c r="F62"/>
  <c r="G62" s="1"/>
  <c r="F61"/>
  <c r="G61"/>
  <c r="F60"/>
  <c r="G60" s="1"/>
  <c r="F59"/>
  <c r="G59"/>
  <c r="F58"/>
  <c r="G58" s="1"/>
  <c r="F57"/>
  <c r="G57" s="1"/>
  <c r="F56"/>
  <c r="G56" s="1"/>
  <c r="F55"/>
  <c r="G55"/>
  <c r="F54"/>
  <c r="G54" s="1"/>
  <c r="F53"/>
  <c r="G53"/>
  <c r="F52"/>
  <c r="G52" s="1"/>
  <c r="F51"/>
  <c r="G51"/>
  <c r="F50"/>
  <c r="G50" s="1"/>
  <c r="F49"/>
  <c r="G49" s="1"/>
  <c r="F48"/>
  <c r="G48" s="1"/>
  <c r="F47"/>
  <c r="G47"/>
  <c r="F46"/>
  <c r="G46" s="1"/>
  <c r="F45"/>
  <c r="G45"/>
  <c r="F44"/>
  <c r="G44" s="1"/>
  <c r="F43"/>
  <c r="G43"/>
  <c r="F42"/>
  <c r="G42" s="1"/>
  <c r="F41"/>
  <c r="G41" s="1"/>
  <c r="F40"/>
  <c r="G40" s="1"/>
  <c r="F39"/>
  <c r="G39"/>
  <c r="F38"/>
  <c r="G38" s="1"/>
  <c r="F37"/>
  <c r="G37"/>
  <c r="F36"/>
  <c r="G36" s="1"/>
  <c r="F35"/>
  <c r="G35"/>
  <c r="F34"/>
  <c r="G34" s="1"/>
  <c r="F33"/>
  <c r="G33" s="1"/>
  <c r="F32"/>
  <c r="G32" s="1"/>
  <c r="F31"/>
  <c r="G31"/>
  <c r="F30"/>
  <c r="G30" s="1"/>
  <c r="F29"/>
  <c r="G29"/>
  <c r="F28"/>
  <c r="G28" s="1"/>
  <c r="F27"/>
  <c r="G27"/>
  <c r="F26"/>
  <c r="G26" s="1"/>
  <c r="F25"/>
  <c r="G25" s="1"/>
  <c r="F24"/>
  <c r="G24" s="1"/>
  <c r="F23"/>
  <c r="G23"/>
  <c r="F22"/>
  <c r="G22" s="1"/>
  <c r="F21"/>
  <c r="G21"/>
  <c r="F20"/>
  <c r="G20" s="1"/>
  <c r="F19"/>
  <c r="G19"/>
  <c r="F18"/>
  <c r="G18" s="1"/>
  <c r="F17"/>
  <c r="G17" s="1"/>
  <c r="F16"/>
  <c r="G16" s="1"/>
  <c r="F15"/>
  <c r="G15"/>
  <c r="F14"/>
  <c r="G14" s="1"/>
  <c r="F13"/>
  <c r="G13"/>
  <c r="F12"/>
  <c r="G12" s="1"/>
  <c r="F11"/>
  <c r="G11"/>
  <c r="F10"/>
  <c r="G10" s="1"/>
  <c r="F9"/>
  <c r="G9" s="1"/>
  <c r="G171" s="1"/>
  <c r="F8"/>
  <c r="G8" s="1"/>
  <c r="F7"/>
  <c r="G7"/>
  <c r="F6"/>
  <c r="G6" s="1"/>
  <c r="F5"/>
  <c r="G5"/>
  <c r="F4"/>
  <c r="G4" s="1"/>
  <c r="F3"/>
  <c r="G3"/>
  <c r="F2"/>
  <c r="G2"/>
  <c r="Q182" i="1"/>
  <c r="L6"/>
  <c r="M6" s="1"/>
  <c r="L7"/>
  <c r="M7" s="1"/>
  <c r="L8"/>
  <c r="M8" s="1"/>
  <c r="L10"/>
  <c r="M10" s="1"/>
  <c r="L11"/>
  <c r="M11" s="1"/>
  <c r="L12"/>
  <c r="M12" s="1"/>
  <c r="L13"/>
  <c r="M13" s="1"/>
  <c r="L19"/>
  <c r="M19" s="1"/>
  <c r="L20"/>
  <c r="M20" s="1"/>
  <c r="L21"/>
  <c r="M21" s="1"/>
  <c r="L22"/>
  <c r="M22" s="1"/>
  <c r="L23"/>
  <c r="M23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7"/>
  <c r="M37" s="1"/>
  <c r="L41"/>
  <c r="M41" s="1"/>
  <c r="L42"/>
  <c r="M42" s="1"/>
  <c r="L43"/>
  <c r="M43" s="1"/>
  <c r="L44"/>
  <c r="M44" s="1"/>
  <c r="L45"/>
  <c r="M45" s="1"/>
  <c r="L46"/>
  <c r="M46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3"/>
  <c r="M63" s="1"/>
  <c r="L64"/>
  <c r="M64" s="1"/>
  <c r="L67"/>
  <c r="M67" s="1"/>
  <c r="L70"/>
  <c r="M70" s="1"/>
  <c r="L75"/>
  <c r="M75" s="1"/>
  <c r="L76"/>
  <c r="M76" s="1"/>
  <c r="L77"/>
  <c r="M77" s="1"/>
  <c r="L78"/>
  <c r="M78" s="1"/>
  <c r="L79"/>
  <c r="M79" s="1"/>
  <c r="L80"/>
  <c r="M80" s="1"/>
  <c r="L82"/>
  <c r="M82" s="1"/>
  <c r="L83"/>
  <c r="M83" s="1"/>
  <c r="L85"/>
  <c r="M85" s="1"/>
  <c r="L88"/>
  <c r="M88" s="1"/>
  <c r="L90"/>
  <c r="M90" s="1"/>
  <c r="L92"/>
  <c r="M92" s="1"/>
  <c r="L93"/>
  <c r="M93" s="1"/>
  <c r="L94"/>
  <c r="M94" s="1"/>
  <c r="L98"/>
  <c r="M98" s="1"/>
  <c r="L99"/>
  <c r="M99" s="1"/>
  <c r="L101"/>
  <c r="M101" s="1"/>
  <c r="L102"/>
  <c r="M102" s="1"/>
  <c r="L103"/>
  <c r="M103" s="1"/>
  <c r="L105"/>
  <c r="M105" s="1"/>
  <c r="L107"/>
  <c r="M107" s="1"/>
  <c r="L108"/>
  <c r="M108" s="1"/>
  <c r="L110"/>
  <c r="M110" s="1"/>
  <c r="L111"/>
  <c r="M111" s="1"/>
  <c r="L112"/>
  <c r="M112" s="1"/>
  <c r="L113"/>
  <c r="M113" s="1"/>
  <c r="L114"/>
  <c r="M114" s="1"/>
  <c r="L115"/>
  <c r="M115" s="1"/>
  <c r="L117"/>
  <c r="M117" s="1"/>
  <c r="L120"/>
  <c r="M120" s="1"/>
  <c r="L121"/>
  <c r="M121" s="1"/>
  <c r="L122"/>
  <c r="M122" s="1"/>
  <c r="L123"/>
  <c r="M123" s="1"/>
  <c r="L124"/>
  <c r="M124" s="1"/>
  <c r="L125"/>
  <c r="M125" s="1"/>
  <c r="L127"/>
  <c r="M127" s="1"/>
  <c r="L129"/>
  <c r="M129" s="1"/>
  <c r="L130"/>
  <c r="M130" s="1"/>
  <c r="L131"/>
  <c r="M131" s="1"/>
  <c r="L132"/>
  <c r="M132" s="1"/>
  <c r="L133"/>
  <c r="M133" s="1"/>
  <c r="L137"/>
  <c r="M137" s="1"/>
  <c r="L138"/>
  <c r="M138" s="1"/>
  <c r="L140"/>
  <c r="M140" s="1"/>
  <c r="L142"/>
  <c r="M142" s="1"/>
  <c r="L143"/>
  <c r="M143" s="1"/>
  <c r="L146"/>
  <c r="M146" s="1"/>
  <c r="L147"/>
  <c r="M147" s="1"/>
  <c r="L151"/>
  <c r="M151" s="1"/>
  <c r="L152"/>
  <c r="M152" s="1"/>
  <c r="L153"/>
  <c r="M153" s="1"/>
  <c r="L157"/>
  <c r="M157" s="1"/>
  <c r="L158"/>
  <c r="M158" s="1"/>
  <c r="L159"/>
  <c r="M159" s="1"/>
  <c r="L161"/>
  <c r="M161" s="1"/>
  <c r="L162"/>
  <c r="M162" s="1"/>
  <c r="L164"/>
  <c r="M164" s="1"/>
  <c r="L165"/>
  <c r="M165" s="1"/>
  <c r="L167"/>
  <c r="M167" s="1"/>
  <c r="L168"/>
  <c r="M168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H182"/>
  <c r="I180"/>
  <c r="J180" s="1"/>
  <c r="I179"/>
  <c r="J179" s="1"/>
  <c r="I178"/>
  <c r="J178" s="1"/>
  <c r="I177"/>
  <c r="J177" s="1"/>
  <c r="N177" s="1"/>
  <c r="O177" s="1"/>
  <c r="I176"/>
  <c r="J176" s="1"/>
  <c r="I175"/>
  <c r="J175" s="1"/>
  <c r="N175" s="1"/>
  <c r="O175" s="1"/>
  <c r="I174"/>
  <c r="J174" s="1"/>
  <c r="I173"/>
  <c r="J173" s="1"/>
  <c r="N173" s="1"/>
  <c r="I172"/>
  <c r="J172" s="1"/>
  <c r="I171"/>
  <c r="J171" s="1"/>
  <c r="N171" s="1"/>
  <c r="O171" s="1"/>
  <c r="I168"/>
  <c r="J168" s="1"/>
  <c r="I167"/>
  <c r="J167" s="1"/>
  <c r="N167" s="1"/>
  <c r="O167" s="1"/>
  <c r="I165"/>
  <c r="J165" s="1"/>
  <c r="I164"/>
  <c r="J164" s="1"/>
  <c r="N164" s="1"/>
  <c r="I162"/>
  <c r="J162" s="1"/>
  <c r="I161"/>
  <c r="J161" s="1"/>
  <c r="N161" s="1"/>
  <c r="O161" s="1"/>
  <c r="I159"/>
  <c r="J159" s="1"/>
  <c r="I158"/>
  <c r="J158" s="1"/>
  <c r="N158" s="1"/>
  <c r="I157"/>
  <c r="J157" s="1"/>
  <c r="I153"/>
  <c r="J153" s="1"/>
  <c r="I152"/>
  <c r="J152" s="1"/>
  <c r="I151"/>
  <c r="J151" s="1"/>
  <c r="I147"/>
  <c r="J147" s="1"/>
  <c r="I146"/>
  <c r="J146" s="1"/>
  <c r="I143"/>
  <c r="J143" s="1"/>
  <c r="I142"/>
  <c r="J142" s="1"/>
  <c r="I140"/>
  <c r="J140" s="1"/>
  <c r="I138"/>
  <c r="J138" s="1"/>
  <c r="I137"/>
  <c r="J137" s="1"/>
  <c r="I133"/>
  <c r="J133" s="1"/>
  <c r="I132"/>
  <c r="J132" s="1"/>
  <c r="I131"/>
  <c r="J131" s="1"/>
  <c r="I130"/>
  <c r="J130" s="1"/>
  <c r="I129"/>
  <c r="J129" s="1"/>
  <c r="I127"/>
  <c r="J127" s="1"/>
  <c r="I125"/>
  <c r="J125" s="1"/>
  <c r="N125" s="1"/>
  <c r="O125" s="1"/>
  <c r="I124"/>
  <c r="J124" s="1"/>
  <c r="I123"/>
  <c r="J123" s="1"/>
  <c r="I122"/>
  <c r="J122" s="1"/>
  <c r="I121"/>
  <c r="J121" s="1"/>
  <c r="I120"/>
  <c r="J120" s="1"/>
  <c r="I117"/>
  <c r="J117" s="1"/>
  <c r="I115"/>
  <c r="J115" s="1"/>
  <c r="I114"/>
  <c r="J114" s="1"/>
  <c r="I113"/>
  <c r="J113" s="1"/>
  <c r="I112"/>
  <c r="J112" s="1"/>
  <c r="I111"/>
  <c r="J111" s="1"/>
  <c r="I110"/>
  <c r="J110" s="1"/>
  <c r="I108"/>
  <c r="J108" s="1"/>
  <c r="I107"/>
  <c r="J107" s="1"/>
  <c r="I105"/>
  <c r="J105" s="1"/>
  <c r="I103"/>
  <c r="J103" s="1"/>
  <c r="I102"/>
  <c r="J102" s="1"/>
  <c r="I101"/>
  <c r="J101" s="1"/>
  <c r="I99"/>
  <c r="J99" s="1"/>
  <c r="I98"/>
  <c r="J98" s="1"/>
  <c r="I94"/>
  <c r="J94" s="1"/>
  <c r="I93"/>
  <c r="J93" s="1"/>
  <c r="I92"/>
  <c r="J92" s="1"/>
  <c r="I90"/>
  <c r="J90" s="1"/>
  <c r="I88"/>
  <c r="J88" s="1"/>
  <c r="I85"/>
  <c r="J85" s="1"/>
  <c r="N85" s="1"/>
  <c r="I83"/>
  <c r="J83" s="1"/>
  <c r="I82"/>
  <c r="J82" s="1"/>
  <c r="N82" s="1"/>
  <c r="I80"/>
  <c r="J80" s="1"/>
  <c r="I79"/>
  <c r="J79" s="1"/>
  <c r="I78"/>
  <c r="J78" s="1"/>
  <c r="I77"/>
  <c r="J77" s="1"/>
  <c r="N77" s="1"/>
  <c r="I76"/>
  <c r="J76" s="1"/>
  <c r="I75"/>
  <c r="J75" s="1"/>
  <c r="I70"/>
  <c r="J70" s="1"/>
  <c r="I67"/>
  <c r="J67" s="1"/>
  <c r="N67" s="1"/>
  <c r="I64"/>
  <c r="J64" s="1"/>
  <c r="I63"/>
  <c r="J63" s="1"/>
  <c r="I60"/>
  <c r="J60" s="1"/>
  <c r="I59"/>
  <c r="J59" s="1"/>
  <c r="N59" s="1"/>
  <c r="I58"/>
  <c r="J58" s="1"/>
  <c r="I57"/>
  <c r="J57" s="1"/>
  <c r="I56"/>
  <c r="J56" s="1"/>
  <c r="I55"/>
  <c r="J55" s="1"/>
  <c r="N55" s="1"/>
  <c r="I54"/>
  <c r="J54" s="1"/>
  <c r="I53"/>
  <c r="J53" s="1"/>
  <c r="I52"/>
  <c r="J52" s="1"/>
  <c r="I51"/>
  <c r="J51" s="1"/>
  <c r="I50"/>
  <c r="J50" s="1"/>
  <c r="I49"/>
  <c r="J49" s="1"/>
  <c r="N49" s="1"/>
  <c r="I46"/>
  <c r="J46" s="1"/>
  <c r="I45"/>
  <c r="J45" s="1"/>
  <c r="I44"/>
  <c r="J44" s="1"/>
  <c r="I43"/>
  <c r="J43" s="1"/>
  <c r="O43" s="1"/>
  <c r="I42"/>
  <c r="J42" s="1"/>
  <c r="I41"/>
  <c r="J41" s="1"/>
  <c r="I37"/>
  <c r="J37" s="1"/>
  <c r="I35"/>
  <c r="J35" s="1"/>
  <c r="I34"/>
  <c r="J34" s="1"/>
  <c r="I33"/>
  <c r="J33" s="1"/>
  <c r="N33" s="1"/>
  <c r="I32"/>
  <c r="J32" s="1"/>
  <c r="I31"/>
  <c r="J31" s="1"/>
  <c r="I30"/>
  <c r="J30" s="1"/>
  <c r="I29"/>
  <c r="J29" s="1"/>
  <c r="I28"/>
  <c r="J28" s="1"/>
  <c r="I27"/>
  <c r="J27" s="1"/>
  <c r="N27" s="1"/>
  <c r="O27" s="1"/>
  <c r="I26"/>
  <c r="J26" s="1"/>
  <c r="I23"/>
  <c r="J23" s="1"/>
  <c r="N23" s="1"/>
  <c r="I22"/>
  <c r="J22" s="1"/>
  <c r="I21"/>
  <c r="J21" s="1"/>
  <c r="N21" s="1"/>
  <c r="I20"/>
  <c r="J20" s="1"/>
  <c r="I19"/>
  <c r="J19" s="1"/>
  <c r="I13"/>
  <c r="J13" s="1"/>
  <c r="I12"/>
  <c r="J12" s="1"/>
  <c r="N12" s="1"/>
  <c r="I11"/>
  <c r="J11" s="1"/>
  <c r="I10"/>
  <c r="J10" s="1"/>
  <c r="N10" s="1"/>
  <c r="I8"/>
  <c r="J8" s="1"/>
  <c r="I7"/>
  <c r="J7" s="1"/>
  <c r="I6"/>
  <c r="J6" s="1"/>
  <c r="G182"/>
  <c r="E182"/>
  <c r="F84"/>
  <c r="C182"/>
  <c r="F5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6"/>
  <c r="F155"/>
  <c r="F154"/>
  <c r="F153"/>
  <c r="F152"/>
  <c r="F150"/>
  <c r="F148"/>
  <c r="F146"/>
  <c r="F145"/>
  <c r="F143"/>
  <c r="F142"/>
  <c r="F140"/>
  <c r="F137"/>
  <c r="F134"/>
  <c r="F133"/>
  <c r="F132"/>
  <c r="F131"/>
  <c r="F129"/>
  <c r="F127"/>
  <c r="F126"/>
  <c r="F125"/>
  <c r="F124"/>
  <c r="F123"/>
  <c r="F122"/>
  <c r="F119"/>
  <c r="F117"/>
  <c r="F116"/>
  <c r="F115"/>
  <c r="F113"/>
  <c r="F112"/>
  <c r="F111"/>
  <c r="F110"/>
  <c r="F108"/>
  <c r="F107"/>
  <c r="F105"/>
  <c r="F103"/>
  <c r="F102"/>
  <c r="F101"/>
  <c r="F100"/>
  <c r="F99"/>
  <c r="F97"/>
  <c r="F96"/>
  <c r="F94"/>
  <c r="F93"/>
  <c r="F92"/>
  <c r="F90"/>
  <c r="F89"/>
  <c r="F88"/>
  <c r="F87"/>
  <c r="F85"/>
  <c r="F83"/>
  <c r="F82"/>
  <c r="F80"/>
  <c r="F79"/>
  <c r="F78"/>
  <c r="F76"/>
  <c r="F75"/>
  <c r="F74"/>
  <c r="F72"/>
  <c r="F71"/>
  <c r="F70"/>
  <c r="F69"/>
  <c r="F67"/>
  <c r="F65"/>
  <c r="F64"/>
  <c r="F63"/>
  <c r="F62"/>
  <c r="F60"/>
  <c r="F58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3"/>
  <c r="F21"/>
  <c r="F20"/>
  <c r="F19"/>
  <c r="F13"/>
  <c r="F12"/>
  <c r="F10"/>
  <c r="F7"/>
  <c r="AL59" l="1"/>
  <c r="AM59" s="1"/>
  <c r="N11"/>
  <c r="O11" s="1"/>
  <c r="N26"/>
  <c r="O56"/>
  <c r="N60"/>
  <c r="N70"/>
  <c r="N78"/>
  <c r="N83"/>
  <c r="O83" s="1"/>
  <c r="N140"/>
  <c r="N147"/>
  <c r="O147" s="1"/>
  <c r="N162"/>
  <c r="O162" s="1"/>
  <c r="N168"/>
  <c r="N174"/>
  <c r="O174" s="1"/>
  <c r="N178"/>
  <c r="Z107"/>
  <c r="O22"/>
  <c r="N54"/>
  <c r="N88"/>
  <c r="O88" s="1"/>
  <c r="N159"/>
  <c r="O159" s="1"/>
  <c r="N180"/>
  <c r="O180" s="1"/>
  <c r="N179"/>
  <c r="O179" s="1"/>
  <c r="N13"/>
  <c r="O13" s="1"/>
  <c r="N44"/>
  <c r="N50"/>
  <c r="N120"/>
  <c r="O120" s="1"/>
  <c r="N165"/>
  <c r="N172"/>
  <c r="O172" s="1"/>
  <c r="N176"/>
  <c r="AX182"/>
  <c r="BZ182"/>
  <c r="U70"/>
  <c r="Z70" s="1"/>
  <c r="AE70" s="1"/>
  <c r="U80"/>
  <c r="Z80" s="1"/>
  <c r="AE80" s="1"/>
  <c r="AA182"/>
  <c r="AQ59"/>
  <c r="AR59" s="1"/>
  <c r="AG59"/>
  <c r="AH59" s="1"/>
  <c r="Z117"/>
  <c r="AL84"/>
  <c r="AM84" s="1"/>
  <c r="AG74"/>
  <c r="AH74" s="1"/>
  <c r="AL66"/>
  <c r="AM66" s="1"/>
  <c r="N66"/>
  <c r="P66" s="1"/>
  <c r="U66" s="1"/>
  <c r="Z66" s="1"/>
  <c r="AE66" s="1"/>
  <c r="AG64"/>
  <c r="AH64" s="1"/>
  <c r="AL60"/>
  <c r="AM60" s="1"/>
  <c r="Z51"/>
  <c r="AE51" s="1"/>
  <c r="AJ51" s="1"/>
  <c r="AG48"/>
  <c r="AH48" s="1"/>
  <c r="AG46"/>
  <c r="AH46" s="1"/>
  <c r="AL36"/>
  <c r="AM36" s="1"/>
  <c r="BA182"/>
  <c r="AG105"/>
  <c r="AH105" s="1"/>
  <c r="Z6"/>
  <c r="CJ182"/>
  <c r="AV182"/>
  <c r="F182"/>
  <c r="N5"/>
  <c r="P5" s="1"/>
  <c r="U5" s="1"/>
  <c r="Z5" s="1"/>
  <c r="Z22"/>
  <c r="AE22" s="1"/>
  <c r="O53"/>
  <c r="N53"/>
  <c r="N34"/>
  <c r="O34"/>
  <c r="BP182"/>
  <c r="BF182"/>
  <c r="BU182"/>
  <c r="W182"/>
  <c r="R182"/>
  <c r="BK182"/>
  <c r="CE182"/>
  <c r="N7"/>
  <c r="N19"/>
  <c r="N31"/>
  <c r="N41"/>
  <c r="N45"/>
  <c r="N90"/>
  <c r="N93"/>
  <c r="O93" s="1"/>
  <c r="N98"/>
  <c r="O98" s="1"/>
  <c r="N101"/>
  <c r="O101" s="1"/>
  <c r="N117"/>
  <c r="N121"/>
  <c r="O121" s="1"/>
  <c r="N123"/>
  <c r="O123" s="1"/>
  <c r="N129"/>
  <c r="O129" s="1"/>
  <c r="N131"/>
  <c r="N133"/>
  <c r="O133" s="1"/>
  <c r="N142"/>
  <c r="O142" s="1"/>
  <c r="N146"/>
  <c r="N151"/>
  <c r="O151" s="1"/>
  <c r="N153"/>
  <c r="O153" s="1"/>
  <c r="N157"/>
  <c r="O157" s="1"/>
  <c r="N152"/>
  <c r="O152" s="1"/>
  <c r="N143"/>
  <c r="O143" s="1"/>
  <c r="N137"/>
  <c r="N132"/>
  <c r="O132" s="1"/>
  <c r="N124"/>
  <c r="Z158"/>
  <c r="AL21"/>
  <c r="AM21" s="1"/>
  <c r="I182"/>
  <c r="N56"/>
  <c r="O82"/>
  <c r="O44"/>
  <c r="Z171"/>
  <c r="AE171" s="1"/>
  <c r="Z153"/>
  <c r="AE153" s="1"/>
  <c r="AJ153" s="1"/>
  <c r="AO153" s="1"/>
  <c r="AT153" s="1"/>
  <c r="AY153" s="1"/>
  <c r="BD153" s="1"/>
  <c r="BI153" s="1"/>
  <c r="BN153" s="1"/>
  <c r="BS153" s="1"/>
  <c r="BX153" s="1"/>
  <c r="CC153" s="1"/>
  <c r="CH153" s="1"/>
  <c r="CM153" s="1"/>
  <c r="CO153" s="1"/>
  <c r="CQ153" s="1"/>
  <c r="CS153" s="1"/>
  <c r="CU153" s="1"/>
  <c r="CW153" s="1"/>
  <c r="CY153" s="1"/>
  <c r="DA153" s="1"/>
  <c r="DC153" s="1"/>
  <c r="DE153" s="1"/>
  <c r="DG153" s="1"/>
  <c r="DI153" s="1"/>
  <c r="DK153" s="1"/>
  <c r="DM153" s="1"/>
  <c r="AL148"/>
  <c r="AM148" s="1"/>
  <c r="Z125"/>
  <c r="Z114"/>
  <c r="AE114" s="1"/>
  <c r="Z113"/>
  <c r="AE113" s="1"/>
  <c r="Z111"/>
  <c r="AG99"/>
  <c r="AH99" s="1"/>
  <c r="AG97"/>
  <c r="AH97" s="1"/>
  <c r="AG92"/>
  <c r="AH92" s="1"/>
  <c r="AQ84"/>
  <c r="AR84" s="1"/>
  <c r="AG84"/>
  <c r="AH84" s="1"/>
  <c r="AL81"/>
  <c r="AM81" s="1"/>
  <c r="AL74"/>
  <c r="AM74" s="1"/>
  <c r="N154"/>
  <c r="P154" s="1"/>
  <c r="U154" s="1"/>
  <c r="Z154" s="1"/>
  <c r="AE154" s="1"/>
  <c r="AL146"/>
  <c r="AM146" s="1"/>
  <c r="AG141"/>
  <c r="AH141" s="1"/>
  <c r="AG118"/>
  <c r="AH118" s="1"/>
  <c r="BS105"/>
  <c r="AL104"/>
  <c r="AM104" s="1"/>
  <c r="AL101"/>
  <c r="AM101" s="1"/>
  <c r="AL98"/>
  <c r="AM98" s="1"/>
  <c r="Z98"/>
  <c r="AE98" s="1"/>
  <c r="AL92"/>
  <c r="AM92" s="1"/>
  <c r="AL91"/>
  <c r="AM91" s="1"/>
  <c r="AL85"/>
  <c r="AM85" s="1"/>
  <c r="Z77"/>
  <c r="AE77" s="1"/>
  <c r="AL76"/>
  <c r="AM76" s="1"/>
  <c r="AQ74"/>
  <c r="AR74" s="1"/>
  <c r="AG72"/>
  <c r="AH72" s="1"/>
  <c r="AL20"/>
  <c r="AM20" s="1"/>
  <c r="N130"/>
  <c r="N127"/>
  <c r="N122"/>
  <c r="O122" s="1"/>
  <c r="AL179"/>
  <c r="AM179" s="1"/>
  <c r="AL178"/>
  <c r="AM178" s="1"/>
  <c r="AL177"/>
  <c r="AM177" s="1"/>
  <c r="N156"/>
  <c r="P156" s="1"/>
  <c r="AG152"/>
  <c r="AH152" s="1"/>
  <c r="AG144"/>
  <c r="AH144" s="1"/>
  <c r="N144"/>
  <c r="P144" s="1"/>
  <c r="U144" s="1"/>
  <c r="Z144" s="1"/>
  <c r="AE144" s="1"/>
  <c r="AL143"/>
  <c r="AM143" s="1"/>
  <c r="AG142"/>
  <c r="AH142" s="1"/>
  <c r="AL141"/>
  <c r="AM141" s="1"/>
  <c r="N134"/>
  <c r="P134" s="1"/>
  <c r="AL133"/>
  <c r="AM133" s="1"/>
  <c r="AG127"/>
  <c r="AH127" s="1"/>
  <c r="AL118"/>
  <c r="AM118" s="1"/>
  <c r="N118"/>
  <c r="P118" s="1"/>
  <c r="U118" s="1"/>
  <c r="Z118" s="1"/>
  <c r="AE118" s="1"/>
  <c r="AJ118" s="1"/>
  <c r="AG108"/>
  <c r="AH108" s="1"/>
  <c r="AG106"/>
  <c r="AH106" s="1"/>
  <c r="Z28"/>
  <c r="AE28" s="1"/>
  <c r="AG23"/>
  <c r="AH23" s="1"/>
  <c r="AG20"/>
  <c r="AH20" s="1"/>
  <c r="Z13"/>
  <c r="AE13" s="1"/>
  <c r="AJ13" s="1"/>
  <c r="O78"/>
  <c r="O67"/>
  <c r="AG167"/>
  <c r="AH167" s="1"/>
  <c r="N166"/>
  <c r="P166" s="1"/>
  <c r="U166" s="1"/>
  <c r="Z166" s="1"/>
  <c r="AE166" s="1"/>
  <c r="AG165"/>
  <c r="AH165" s="1"/>
  <c r="AG164"/>
  <c r="AH164" s="1"/>
  <c r="AL99"/>
  <c r="AM99" s="1"/>
  <c r="AL94"/>
  <c r="AM94" s="1"/>
  <c r="AL93"/>
  <c r="AM93" s="1"/>
  <c r="AQ92"/>
  <c r="AR92" s="1"/>
  <c r="N71"/>
  <c r="P71" s="1"/>
  <c r="AL67"/>
  <c r="AM67" s="1"/>
  <c r="AQ66"/>
  <c r="AR66" s="1"/>
  <c r="AG66"/>
  <c r="AH66" s="1"/>
  <c r="AG52"/>
  <c r="AH52" s="1"/>
  <c r="U142"/>
  <c r="Z142" s="1"/>
  <c r="AE142" s="1"/>
  <c r="AJ142" s="1"/>
  <c r="S182"/>
  <c r="CK182"/>
  <c r="CA182"/>
  <c r="BQ182"/>
  <c r="BG182"/>
  <c r="AW182"/>
  <c r="M182"/>
  <c r="X182"/>
  <c r="CF182"/>
  <c r="BV182"/>
  <c r="BL182"/>
  <c r="BB182"/>
  <c r="N22"/>
  <c r="N43"/>
  <c r="O77"/>
  <c r="N8"/>
  <c r="O8" s="1"/>
  <c r="N20"/>
  <c r="N30"/>
  <c r="N42"/>
  <c r="N52"/>
  <c r="N76"/>
  <c r="N80"/>
  <c r="N92"/>
  <c r="N94"/>
  <c r="O94" s="1"/>
  <c r="N99"/>
  <c r="N102"/>
  <c r="O102" s="1"/>
  <c r="N105"/>
  <c r="N108"/>
  <c r="O108" s="1"/>
  <c r="N111"/>
  <c r="N113"/>
  <c r="N115"/>
  <c r="O115" s="1"/>
  <c r="N181"/>
  <c r="P181" s="1"/>
  <c r="U181" s="1"/>
  <c r="Z181" s="1"/>
  <c r="AE181" s="1"/>
  <c r="N170"/>
  <c r="P170" s="1"/>
  <c r="AG168"/>
  <c r="AH168" s="1"/>
  <c r="AG161"/>
  <c r="AH161" s="1"/>
  <c r="AL142"/>
  <c r="AM142" s="1"/>
  <c r="AT140"/>
  <c r="AY140" s="1"/>
  <c r="BD140" s="1"/>
  <c r="BI140" s="1"/>
  <c r="BN140" s="1"/>
  <c r="BS140" s="1"/>
  <c r="BX140" s="1"/>
  <c r="CC140" s="1"/>
  <c r="CH140" s="1"/>
  <c r="CM140" s="1"/>
  <c r="CO140" s="1"/>
  <c r="CQ140" s="1"/>
  <c r="CS140" s="1"/>
  <c r="CU140" s="1"/>
  <c r="CW140" s="1"/>
  <c r="CY140" s="1"/>
  <c r="DA140" s="1"/>
  <c r="DC140" s="1"/>
  <c r="DE140" s="1"/>
  <c r="DG140" s="1"/>
  <c r="DI140" s="1"/>
  <c r="DK140" s="1"/>
  <c r="DM140" s="1"/>
  <c r="AL139"/>
  <c r="AM139" s="1"/>
  <c r="AL138"/>
  <c r="AM138" s="1"/>
  <c r="AG151"/>
  <c r="AH151" s="1"/>
  <c r="AG150"/>
  <c r="AH150" s="1"/>
  <c r="N150"/>
  <c r="P150" s="1"/>
  <c r="U150" s="1"/>
  <c r="Z150" s="1"/>
  <c r="AE150" s="1"/>
  <c r="AT149"/>
  <c r="AY149" s="1"/>
  <c r="BD149" s="1"/>
  <c r="BI149" s="1"/>
  <c r="BN149" s="1"/>
  <c r="BS149" s="1"/>
  <c r="BX149" s="1"/>
  <c r="CC149" s="1"/>
  <c r="CH149" s="1"/>
  <c r="CM149" s="1"/>
  <c r="CO149" s="1"/>
  <c r="CQ149" s="1"/>
  <c r="CS149" s="1"/>
  <c r="CU149" s="1"/>
  <c r="CW149" s="1"/>
  <c r="CY149" s="1"/>
  <c r="DA149" s="1"/>
  <c r="DC149" s="1"/>
  <c r="DE149" s="1"/>
  <c r="DG149" s="1"/>
  <c r="DI149" s="1"/>
  <c r="DK149" s="1"/>
  <c r="DM149" s="1"/>
  <c r="Z122"/>
  <c r="AE122" s="1"/>
  <c r="AJ122" s="1"/>
  <c r="AQ118"/>
  <c r="AR118" s="1"/>
  <c r="AL136"/>
  <c r="AM136" s="1"/>
  <c r="AG134"/>
  <c r="AH134" s="1"/>
  <c r="AG129"/>
  <c r="AH129" s="1"/>
  <c r="AG123"/>
  <c r="AH123" s="1"/>
  <c r="AL121"/>
  <c r="AM121" s="1"/>
  <c r="AL120"/>
  <c r="AM120" s="1"/>
  <c r="AL119"/>
  <c r="AM119" s="1"/>
  <c r="AL116"/>
  <c r="AM116" s="1"/>
  <c r="AL113"/>
  <c r="AM113" s="1"/>
  <c r="AG112"/>
  <c r="AH112" s="1"/>
  <c r="AL109"/>
  <c r="AM109" s="1"/>
  <c r="AG102"/>
  <c r="AH102" s="1"/>
  <c r="AQ98"/>
  <c r="AR98" s="1"/>
  <c r="AG98"/>
  <c r="AH98" s="1"/>
  <c r="AL95"/>
  <c r="AM95" s="1"/>
  <c r="AQ94"/>
  <c r="AR94" s="1"/>
  <c r="Z92"/>
  <c r="AE92" s="1"/>
  <c r="AJ92" s="1"/>
  <c r="AQ91"/>
  <c r="AR91" s="1"/>
  <c r="AG91"/>
  <c r="AH91" s="1"/>
  <c r="Z90"/>
  <c r="AE90" s="1"/>
  <c r="AL86"/>
  <c r="AM86" s="1"/>
  <c r="AQ85"/>
  <c r="AR85" s="1"/>
  <c r="AG85"/>
  <c r="AH85" s="1"/>
  <c r="AL82"/>
  <c r="AM82" s="1"/>
  <c r="AG80"/>
  <c r="AH80" s="1"/>
  <c r="AG77"/>
  <c r="AH77" s="1"/>
  <c r="AG71"/>
  <c r="AH71" s="1"/>
  <c r="AL61"/>
  <c r="AM61" s="1"/>
  <c r="AQ60"/>
  <c r="AR60" s="1"/>
  <c r="AG60"/>
  <c r="AH60" s="1"/>
  <c r="Z59"/>
  <c r="Z52"/>
  <c r="AE52" s="1"/>
  <c r="Z46"/>
  <c r="AE46" s="1"/>
  <c r="AJ46" s="1"/>
  <c r="Z32"/>
  <c r="AE32" s="1"/>
  <c r="AG28"/>
  <c r="AH28" s="1"/>
  <c r="Z20"/>
  <c r="AL17"/>
  <c r="AM17" s="1"/>
  <c r="AL16"/>
  <c r="AM16" s="1"/>
  <c r="AL7"/>
  <c r="AM7" s="1"/>
  <c r="Z23"/>
  <c r="AE23" s="1"/>
  <c r="AG22"/>
  <c r="AH22" s="1"/>
  <c r="AQ20"/>
  <c r="AR20" s="1"/>
  <c r="N145"/>
  <c r="P145" s="1"/>
  <c r="U145" s="1"/>
  <c r="Z145" s="1"/>
  <c r="AE145" s="1"/>
  <c r="N141"/>
  <c r="P141" s="1"/>
  <c r="U141" s="1"/>
  <c r="Z141" s="1"/>
  <c r="AE141" s="1"/>
  <c r="N106"/>
  <c r="P106" s="1"/>
  <c r="U106" s="1"/>
  <c r="N97"/>
  <c r="P97" s="1"/>
  <c r="U97" s="1"/>
  <c r="Z97" s="1"/>
  <c r="AE97" s="1"/>
  <c r="N84"/>
  <c r="P84" s="1"/>
  <c r="U84" s="1"/>
  <c r="Z84" s="1"/>
  <c r="AE84" s="1"/>
  <c r="AJ84" s="1"/>
  <c r="AO84" s="1"/>
  <c r="AT84" s="1"/>
  <c r="AY84" s="1"/>
  <c r="BD84" s="1"/>
  <c r="BI84" s="1"/>
  <c r="BN84" s="1"/>
  <c r="BS84" s="1"/>
  <c r="BX84" s="1"/>
  <c r="CC84" s="1"/>
  <c r="CH84" s="1"/>
  <c r="CM84" s="1"/>
  <c r="CO84" s="1"/>
  <c r="CQ84" s="1"/>
  <c r="CS84" s="1"/>
  <c r="CU84" s="1"/>
  <c r="CW84" s="1"/>
  <c r="CY84" s="1"/>
  <c r="DA84" s="1"/>
  <c r="DC84" s="1"/>
  <c r="DE84" s="1"/>
  <c r="DG84" s="1"/>
  <c r="DI84" s="1"/>
  <c r="DK84" s="1"/>
  <c r="DM84" s="1"/>
  <c r="U170"/>
  <c r="Z170" s="1"/>
  <c r="AE170" s="1"/>
  <c r="AJ170" s="1"/>
  <c r="U134"/>
  <c r="AL68"/>
  <c r="AM68" s="1"/>
  <c r="AQ68"/>
  <c r="AR68" s="1"/>
  <c r="N103"/>
  <c r="N107"/>
  <c r="O107" s="1"/>
  <c r="N110"/>
  <c r="O110" s="1"/>
  <c r="N112"/>
  <c r="O112" s="1"/>
  <c r="N114"/>
  <c r="O114" s="1"/>
  <c r="N138"/>
  <c r="AF182"/>
  <c r="AL180"/>
  <c r="AM180" s="1"/>
  <c r="AQ179"/>
  <c r="AR179" s="1"/>
  <c r="AG179"/>
  <c r="AH179" s="1"/>
  <c r="Z179"/>
  <c r="AQ178"/>
  <c r="AR178" s="1"/>
  <c r="AG178"/>
  <c r="AH178" s="1"/>
  <c r="Z178"/>
  <c r="AE178" s="1"/>
  <c r="AQ177"/>
  <c r="AR177" s="1"/>
  <c r="AG177"/>
  <c r="AH177" s="1"/>
  <c r="Z177"/>
  <c r="Z176"/>
  <c r="AE176" s="1"/>
  <c r="AL174"/>
  <c r="AM174" s="1"/>
  <c r="AG171"/>
  <c r="AH171" s="1"/>
  <c r="AG169"/>
  <c r="AH169" s="1"/>
  <c r="AL167"/>
  <c r="AM167" s="1"/>
  <c r="AG163"/>
  <c r="AH163" s="1"/>
  <c r="AG158"/>
  <c r="AH158" s="1"/>
  <c r="Z157"/>
  <c r="AE157" s="1"/>
  <c r="AL150"/>
  <c r="AM150" s="1"/>
  <c r="AQ148"/>
  <c r="AR148" s="1"/>
  <c r="AG148"/>
  <c r="AH148" s="1"/>
  <c r="AL147"/>
  <c r="AM147" s="1"/>
  <c r="Z146"/>
  <c r="AE146" s="1"/>
  <c r="AJ146" s="1"/>
  <c r="AL144"/>
  <c r="AM144" s="1"/>
  <c r="Z143"/>
  <c r="AE143" s="1"/>
  <c r="Z138"/>
  <c r="AE138" s="1"/>
  <c r="AL137"/>
  <c r="AM137" s="1"/>
  <c r="AG135"/>
  <c r="AH135" s="1"/>
  <c r="Z133"/>
  <c r="AE133" s="1"/>
  <c r="AL132"/>
  <c r="AM132" s="1"/>
  <c r="AG128"/>
  <c r="AH128" s="1"/>
  <c r="AG126"/>
  <c r="AH126" s="1"/>
  <c r="Z124"/>
  <c r="AE124" s="1"/>
  <c r="AG121"/>
  <c r="AH121" s="1"/>
  <c r="Z121"/>
  <c r="AE121" s="1"/>
  <c r="AQ120"/>
  <c r="AR120" s="1"/>
  <c r="AG120"/>
  <c r="AH120" s="1"/>
  <c r="Z120"/>
  <c r="AE120" s="1"/>
  <c r="AQ119"/>
  <c r="AR119" s="1"/>
  <c r="AG119"/>
  <c r="AH119" s="1"/>
  <c r="AQ116"/>
  <c r="AR116" s="1"/>
  <c r="AG116"/>
  <c r="AH116" s="1"/>
  <c r="AL115"/>
  <c r="AM115" s="1"/>
  <c r="AQ113"/>
  <c r="AR113" s="1"/>
  <c r="AG113"/>
  <c r="AH113" s="1"/>
  <c r="AG111"/>
  <c r="AH111" s="1"/>
  <c r="AL110"/>
  <c r="AM110" s="1"/>
  <c r="AG107"/>
  <c r="AH107" s="1"/>
  <c r="Z103"/>
  <c r="Z101"/>
  <c r="AE101" s="1"/>
  <c r="AG100"/>
  <c r="AH100" s="1"/>
  <c r="AG96"/>
  <c r="AH96" s="1"/>
  <c r="AG94"/>
  <c r="AH94" s="1"/>
  <c r="AL89"/>
  <c r="AM89" s="1"/>
  <c r="N87"/>
  <c r="P87" s="1"/>
  <c r="U87" s="1"/>
  <c r="Z87" s="1"/>
  <c r="AE87" s="1"/>
  <c r="AJ87" s="1"/>
  <c r="N86"/>
  <c r="P86" s="1"/>
  <c r="U86" s="1"/>
  <c r="Z86" s="1"/>
  <c r="AE86" s="1"/>
  <c r="Z82"/>
  <c r="AE82" s="1"/>
  <c r="N81"/>
  <c r="P81" s="1"/>
  <c r="U81" s="1"/>
  <c r="Z81" s="1"/>
  <c r="AE81" s="1"/>
  <c r="AJ81" s="1"/>
  <c r="AL79"/>
  <c r="AM79" s="1"/>
  <c r="AL72"/>
  <c r="AM72" s="1"/>
  <c r="N72"/>
  <c r="P72" s="1"/>
  <c r="U72" s="1"/>
  <c r="Z72" s="1"/>
  <c r="AE72" s="1"/>
  <c r="AJ72" s="1"/>
  <c r="AG70"/>
  <c r="AH70" s="1"/>
  <c r="N48"/>
  <c r="P48" s="1"/>
  <c r="U48" s="1"/>
  <c r="Z48" s="1"/>
  <c r="AE179"/>
  <c r="AE177"/>
  <c r="Z174"/>
  <c r="Z172"/>
  <c r="N169"/>
  <c r="P169" s="1"/>
  <c r="U169" s="1"/>
  <c r="Z169" s="1"/>
  <c r="AE169" s="1"/>
  <c r="AJ169" s="1"/>
  <c r="N163"/>
  <c r="P163" s="1"/>
  <c r="U163" s="1"/>
  <c r="Z163" s="1"/>
  <c r="AE163" s="1"/>
  <c r="AJ163" s="1"/>
  <c r="Z162"/>
  <c r="AE162" s="1"/>
  <c r="Z159"/>
  <c r="AE159" s="1"/>
  <c r="Z151"/>
  <c r="AE151" s="1"/>
  <c r="Z147"/>
  <c r="AE147" s="1"/>
  <c r="Z137"/>
  <c r="AE137" s="1"/>
  <c r="N135"/>
  <c r="P135" s="1"/>
  <c r="U135" s="1"/>
  <c r="Z135" s="1"/>
  <c r="Z132"/>
  <c r="AE132" s="1"/>
  <c r="Z131"/>
  <c r="AE131" s="1"/>
  <c r="AJ131" s="1"/>
  <c r="Z130"/>
  <c r="AE130" s="1"/>
  <c r="AJ130" s="1"/>
  <c r="N128"/>
  <c r="P128" s="1"/>
  <c r="U128" s="1"/>
  <c r="Z128" s="1"/>
  <c r="AE128" s="1"/>
  <c r="N126"/>
  <c r="P126" s="1"/>
  <c r="U126" s="1"/>
  <c r="Z126" s="1"/>
  <c r="AE126" s="1"/>
  <c r="N119"/>
  <c r="P119" s="1"/>
  <c r="U119" s="1"/>
  <c r="Z119" s="1"/>
  <c r="AE119" s="1"/>
  <c r="Z115"/>
  <c r="AE115" s="1"/>
  <c r="Z110"/>
  <c r="BX105"/>
  <c r="CC105" s="1"/>
  <c r="CH105" s="1"/>
  <c r="CM105" s="1"/>
  <c r="CO105" s="1"/>
  <c r="CQ105" s="1"/>
  <c r="CS105" s="1"/>
  <c r="CU105" s="1"/>
  <c r="CW105" s="1"/>
  <c r="CY105" s="1"/>
  <c r="DA105" s="1"/>
  <c r="DC105" s="1"/>
  <c r="DE105" s="1"/>
  <c r="AE103"/>
  <c r="AJ103" s="1"/>
  <c r="N100"/>
  <c r="P100" s="1"/>
  <c r="U100" s="1"/>
  <c r="Z100" s="1"/>
  <c r="AE100" s="1"/>
  <c r="N96"/>
  <c r="P96" s="1"/>
  <c r="U96" s="1"/>
  <c r="Z96" s="1"/>
  <c r="N91"/>
  <c r="P91" s="1"/>
  <c r="U91" s="1"/>
  <c r="Z91" s="1"/>
  <c r="AE91" s="1"/>
  <c r="Z88"/>
  <c r="AE88" s="1"/>
  <c r="Z79"/>
  <c r="AE79" s="1"/>
  <c r="Z73"/>
  <c r="AE73" s="1"/>
  <c r="AJ73" s="1"/>
  <c r="AO73" s="1"/>
  <c r="AT73" s="1"/>
  <c r="AY73" s="1"/>
  <c r="BD73" s="1"/>
  <c r="BI73" s="1"/>
  <c r="BN73" s="1"/>
  <c r="BS73" s="1"/>
  <c r="BX73" s="1"/>
  <c r="CC73" s="1"/>
  <c r="CH73" s="1"/>
  <c r="CM73" s="1"/>
  <c r="CO73" s="1"/>
  <c r="CQ73" s="1"/>
  <c r="CS73" s="1"/>
  <c r="CU73" s="1"/>
  <c r="CW73" s="1"/>
  <c r="CY73" s="1"/>
  <c r="DA73" s="1"/>
  <c r="DC73" s="1"/>
  <c r="DE73" s="1"/>
  <c r="DG73" s="1"/>
  <c r="DI73" s="1"/>
  <c r="DK73" s="1"/>
  <c r="DM73" s="1"/>
  <c r="U71"/>
  <c r="Z71" s="1"/>
  <c r="AE71" s="1"/>
  <c r="N69"/>
  <c r="P69" s="1"/>
  <c r="U69" s="1"/>
  <c r="Z69" s="1"/>
  <c r="AE69" s="1"/>
  <c r="AG78"/>
  <c r="AH78" s="1"/>
  <c r="Z76"/>
  <c r="AE76" s="1"/>
  <c r="AG75"/>
  <c r="AH75" s="1"/>
  <c r="N74"/>
  <c r="P74" s="1"/>
  <c r="U74" s="1"/>
  <c r="Z74" s="1"/>
  <c r="AE74" s="1"/>
  <c r="AL70"/>
  <c r="AM70" s="1"/>
  <c r="AG68"/>
  <c r="AH68" s="1"/>
  <c r="N68"/>
  <c r="P68" s="1"/>
  <c r="U68" s="1"/>
  <c r="Z68" s="1"/>
  <c r="AE68" s="1"/>
  <c r="Z67"/>
  <c r="AE67" s="1"/>
  <c r="AL64"/>
  <c r="AM64" s="1"/>
  <c r="AL63"/>
  <c r="AM63" s="1"/>
  <c r="N61"/>
  <c r="P61" s="1"/>
  <c r="U61" s="1"/>
  <c r="Z61" s="1"/>
  <c r="AE61" s="1"/>
  <c r="Z56"/>
  <c r="AE56" s="1"/>
  <c r="Z55"/>
  <c r="AE55" s="1"/>
  <c r="Z50"/>
  <c r="AE50" s="1"/>
  <c r="AG49"/>
  <c r="AH49" s="1"/>
  <c r="AG45"/>
  <c r="AH45" s="1"/>
  <c r="Z43"/>
  <c r="AE43" s="1"/>
  <c r="Z42"/>
  <c r="AE42" s="1"/>
  <c r="AG41"/>
  <c r="AH41" s="1"/>
  <c r="N39"/>
  <c r="P39" s="1"/>
  <c r="U39" s="1"/>
  <c r="Z39" s="1"/>
  <c r="AE39" s="1"/>
  <c r="AL38"/>
  <c r="AM38" s="1"/>
  <c r="AG37"/>
  <c r="AH37" s="1"/>
  <c r="AQ36"/>
  <c r="AR36" s="1"/>
  <c r="AG36"/>
  <c r="AH36" s="1"/>
  <c r="Z35"/>
  <c r="AE35" s="1"/>
  <c r="AG34"/>
  <c r="AH34" s="1"/>
  <c r="Z33"/>
  <c r="AE33" s="1"/>
  <c r="AG32"/>
  <c r="AH32" s="1"/>
  <c r="AG30"/>
  <c r="AH30" s="1"/>
  <c r="Z30"/>
  <c r="AE30" s="1"/>
  <c r="Z29"/>
  <c r="AE29" s="1"/>
  <c r="Z27"/>
  <c r="AE27" s="1"/>
  <c r="AG26"/>
  <c r="AH26" s="1"/>
  <c r="N24"/>
  <c r="P24" s="1"/>
  <c r="U24" s="1"/>
  <c r="Z24" s="1"/>
  <c r="AE24" s="1"/>
  <c r="AL22"/>
  <c r="AM22" s="1"/>
  <c r="Z21"/>
  <c r="AE21" s="1"/>
  <c r="AL18"/>
  <c r="AM18" s="1"/>
  <c r="AQ17"/>
  <c r="AR17" s="1"/>
  <c r="N17"/>
  <c r="P17" s="1"/>
  <c r="U17" s="1"/>
  <c r="Z17" s="1"/>
  <c r="AE17" s="1"/>
  <c r="AJ17" s="1"/>
  <c r="AQ16"/>
  <c r="AR16" s="1"/>
  <c r="AL14"/>
  <c r="AM14" s="1"/>
  <c r="BS11"/>
  <c r="BX11" s="1"/>
  <c r="CC11" s="1"/>
  <c r="CH11" s="1"/>
  <c r="CM11" s="1"/>
  <c r="CO11" s="1"/>
  <c r="CQ11" s="1"/>
  <c r="CS11" s="1"/>
  <c r="CU11" s="1"/>
  <c r="CW11" s="1"/>
  <c r="CY11" s="1"/>
  <c r="DA11" s="1"/>
  <c r="DC11" s="1"/>
  <c r="DE11" s="1"/>
  <c r="DG11" s="1"/>
  <c r="DI11" s="1"/>
  <c r="N9"/>
  <c r="P9" s="1"/>
  <c r="U9" s="1"/>
  <c r="Z9" s="1"/>
  <c r="AE9" s="1"/>
  <c r="AJ9" s="1"/>
  <c r="Z8"/>
  <c r="AE8" s="1"/>
  <c r="AJ8" s="1"/>
  <c r="AQ7"/>
  <c r="AR7" s="1"/>
  <c r="N65"/>
  <c r="P65" s="1"/>
  <c r="U65" s="1"/>
  <c r="Z65" s="1"/>
  <c r="AE65" s="1"/>
  <c r="Z64"/>
  <c r="AE64" s="1"/>
  <c r="Z63"/>
  <c r="AE63" s="1"/>
  <c r="N62"/>
  <c r="P62" s="1"/>
  <c r="U62" s="1"/>
  <c r="Z58"/>
  <c r="AE58" s="1"/>
  <c r="AJ58" s="1"/>
  <c r="AO58" s="1"/>
  <c r="AT58" s="1"/>
  <c r="AY58" s="1"/>
  <c r="BD58" s="1"/>
  <c r="BI58" s="1"/>
  <c r="BN58" s="1"/>
  <c r="BS58" s="1"/>
  <c r="BX58" s="1"/>
  <c r="CC58" s="1"/>
  <c r="CH58" s="1"/>
  <c r="CM58" s="1"/>
  <c r="CO58" s="1"/>
  <c r="CQ58" s="1"/>
  <c r="CS58" s="1"/>
  <c r="CU58" s="1"/>
  <c r="CW58" s="1"/>
  <c r="CY58" s="1"/>
  <c r="DA58" s="1"/>
  <c r="DC58" s="1"/>
  <c r="DE58" s="1"/>
  <c r="DG58" s="1"/>
  <c r="DI58" s="1"/>
  <c r="DK58" s="1"/>
  <c r="DM58" s="1"/>
  <c r="Z57"/>
  <c r="AE57" s="1"/>
  <c r="AJ57" s="1"/>
  <c r="AO57" s="1"/>
  <c r="AT57" s="1"/>
  <c r="AY57" s="1"/>
  <c r="BD57" s="1"/>
  <c r="BI57" s="1"/>
  <c r="BN57" s="1"/>
  <c r="BS57" s="1"/>
  <c r="BX57" s="1"/>
  <c r="CC57" s="1"/>
  <c r="CH57" s="1"/>
  <c r="CM57" s="1"/>
  <c r="CO57" s="1"/>
  <c r="CQ57" s="1"/>
  <c r="CS57" s="1"/>
  <c r="CU57" s="1"/>
  <c r="CW57" s="1"/>
  <c r="CY57" s="1"/>
  <c r="DA57" s="1"/>
  <c r="DC57" s="1"/>
  <c r="DE57" s="1"/>
  <c r="DG57" s="1"/>
  <c r="DI57" s="1"/>
  <c r="Z54"/>
  <c r="AE54" s="1"/>
  <c r="Z44"/>
  <c r="N36"/>
  <c r="P36" s="1"/>
  <c r="U36" s="1"/>
  <c r="Z36" s="1"/>
  <c r="AE36" s="1"/>
  <c r="AJ36" s="1"/>
  <c r="AO36" s="1"/>
  <c r="Z31"/>
  <c r="AE31" s="1"/>
  <c r="AJ31" s="1"/>
  <c r="N16"/>
  <c r="P16" s="1"/>
  <c r="U16" s="1"/>
  <c r="Z16" s="1"/>
  <c r="AE16" s="1"/>
  <c r="AJ16" s="1"/>
  <c r="Z15"/>
  <c r="AE15" s="1"/>
  <c r="AJ15" s="1"/>
  <c r="AO15" s="1"/>
  <c r="AT15" s="1"/>
  <c r="AY15" s="1"/>
  <c r="BD15" s="1"/>
  <c r="BI15" s="1"/>
  <c r="BN15" s="1"/>
  <c r="BS15" s="1"/>
  <c r="BX15" s="1"/>
  <c r="CC15" s="1"/>
  <c r="CH15" s="1"/>
  <c r="CM15" s="1"/>
  <c r="CO15" s="1"/>
  <c r="CQ15" s="1"/>
  <c r="CS15" s="1"/>
  <c r="CU15" s="1"/>
  <c r="CW15" s="1"/>
  <c r="CY15" s="1"/>
  <c r="DA15" s="1"/>
  <c r="DC15" s="1"/>
  <c r="DE15" s="1"/>
  <c r="DG15" s="1"/>
  <c r="DI15" s="1"/>
  <c r="DK15" s="1"/>
  <c r="DM15" s="1"/>
  <c r="Z10"/>
  <c r="AE10" s="1"/>
  <c r="AJ10" s="1"/>
  <c r="N29"/>
  <c r="O29"/>
  <c r="O35"/>
  <c r="N35"/>
  <c r="N51"/>
  <c r="O51"/>
  <c r="O57"/>
  <c r="N57"/>
  <c r="O63"/>
  <c r="N63"/>
  <c r="O75"/>
  <c r="N75"/>
  <c r="O79"/>
  <c r="N79"/>
  <c r="N6"/>
  <c r="J182"/>
  <c r="O32"/>
  <c r="N32"/>
  <c r="N37"/>
  <c r="O37"/>
  <c r="O46"/>
  <c r="N46"/>
  <c r="N58"/>
  <c r="O58"/>
  <c r="N64"/>
  <c r="O64"/>
  <c r="AL181"/>
  <c r="AM181" s="1"/>
  <c r="AQ181"/>
  <c r="AR181" s="1"/>
  <c r="U156"/>
  <c r="Z156" s="1"/>
  <c r="AE156" s="1"/>
  <c r="Z180"/>
  <c r="AE180" s="1"/>
  <c r="Z175"/>
  <c r="AE175" s="1"/>
  <c r="AJ175" s="1"/>
  <c r="Z173"/>
  <c r="AE173" s="1"/>
  <c r="AJ173" s="1"/>
  <c r="Z168"/>
  <c r="AE168" s="1"/>
  <c r="Z167"/>
  <c r="AE167" s="1"/>
  <c r="Z165"/>
  <c r="AE165" s="1"/>
  <c r="Z164"/>
  <c r="AE164" s="1"/>
  <c r="Z161"/>
  <c r="AE161" s="1"/>
  <c r="N160"/>
  <c r="P160" s="1"/>
  <c r="U160" s="1"/>
  <c r="Z160" s="1"/>
  <c r="AE160" s="1"/>
  <c r="N155"/>
  <c r="P155" s="1"/>
  <c r="U155" s="1"/>
  <c r="Z155" s="1"/>
  <c r="AE155" s="1"/>
  <c r="Z152"/>
  <c r="AE152" s="1"/>
  <c r="N148"/>
  <c r="P148" s="1"/>
  <c r="U148" s="1"/>
  <c r="Z148" s="1"/>
  <c r="AE148" s="1"/>
  <c r="N139"/>
  <c r="P139" s="1"/>
  <c r="U139" s="1"/>
  <c r="Z139" s="1"/>
  <c r="AE139" s="1"/>
  <c r="N136"/>
  <c r="P136" s="1"/>
  <c r="U136" s="1"/>
  <c r="Z136" s="1"/>
  <c r="AE136" s="1"/>
  <c r="Z134"/>
  <c r="AE134" s="1"/>
  <c r="Z129"/>
  <c r="AE129" s="1"/>
  <c r="Z127"/>
  <c r="AE127" s="1"/>
  <c r="Z123"/>
  <c r="AE123" s="1"/>
  <c r="N116"/>
  <c r="P116" s="1"/>
  <c r="U116" s="1"/>
  <c r="Z116" s="1"/>
  <c r="AE116" s="1"/>
  <c r="Z112"/>
  <c r="AE112" s="1"/>
  <c r="N109"/>
  <c r="P109" s="1"/>
  <c r="U109" s="1"/>
  <c r="Z109" s="1"/>
  <c r="AE109" s="1"/>
  <c r="Z108"/>
  <c r="AE108" s="1"/>
  <c r="Z106"/>
  <c r="AE106" s="1"/>
  <c r="N104"/>
  <c r="P104" s="1"/>
  <c r="U104" s="1"/>
  <c r="Z104" s="1"/>
  <c r="AE104" s="1"/>
  <c r="Z102"/>
  <c r="AE102" s="1"/>
  <c r="Z99"/>
  <c r="AE99" s="1"/>
  <c r="N95"/>
  <c r="P95" s="1"/>
  <c r="U95" s="1"/>
  <c r="Z95" s="1"/>
  <c r="AE95" s="1"/>
  <c r="AG176"/>
  <c r="AH176" s="1"/>
  <c r="AL175"/>
  <c r="AM175" s="1"/>
  <c r="AQ174"/>
  <c r="AR174" s="1"/>
  <c r="AG172"/>
  <c r="AH172" s="1"/>
  <c r="AL171"/>
  <c r="AM171" s="1"/>
  <c r="AL170"/>
  <c r="AM170" s="1"/>
  <c r="AL168"/>
  <c r="AM168" s="1"/>
  <c r="AG166"/>
  <c r="AH166" s="1"/>
  <c r="AL165"/>
  <c r="AM165" s="1"/>
  <c r="AL163"/>
  <c r="AM163" s="1"/>
  <c r="AG162"/>
  <c r="AH162" s="1"/>
  <c r="AL161"/>
  <c r="AM161" s="1"/>
  <c r="AG160"/>
  <c r="AH160" s="1"/>
  <c r="AG159"/>
  <c r="AH159" s="1"/>
  <c r="AL158"/>
  <c r="AM158" s="1"/>
  <c r="AE158"/>
  <c r="AJ158" s="1"/>
  <c r="AG157"/>
  <c r="AH157" s="1"/>
  <c r="AG156"/>
  <c r="AH156" s="1"/>
  <c r="AG155"/>
  <c r="AH155" s="1"/>
  <c r="AG154"/>
  <c r="AH154" s="1"/>
  <c r="AL152"/>
  <c r="AM152" s="1"/>
  <c r="AL145"/>
  <c r="AM145" s="1"/>
  <c r="AQ139"/>
  <c r="AR139" s="1"/>
  <c r="AG139"/>
  <c r="AH139" s="1"/>
  <c r="AQ138"/>
  <c r="AR138" s="1"/>
  <c r="AG138"/>
  <c r="AH138" s="1"/>
  <c r="AQ137"/>
  <c r="AR137" s="1"/>
  <c r="AG137"/>
  <c r="AH137" s="1"/>
  <c r="AQ136"/>
  <c r="AR136" s="1"/>
  <c r="AG136"/>
  <c r="AH136" s="1"/>
  <c r="AE135"/>
  <c r="AQ133"/>
  <c r="AR133" s="1"/>
  <c r="AG133"/>
  <c r="AH133" s="1"/>
  <c r="AQ132"/>
  <c r="AR132" s="1"/>
  <c r="AG132"/>
  <c r="AH132" s="1"/>
  <c r="AL127"/>
  <c r="AM127" s="1"/>
  <c r="AL126"/>
  <c r="AM126" s="1"/>
  <c r="AG124"/>
  <c r="AH124" s="1"/>
  <c r="AL123"/>
  <c r="AM123" s="1"/>
  <c r="AL122"/>
  <c r="AM122" s="1"/>
  <c r="AQ121"/>
  <c r="AR121" s="1"/>
  <c r="AE111"/>
  <c r="AQ110"/>
  <c r="AR110" s="1"/>
  <c r="AG110"/>
  <c r="AH110" s="1"/>
  <c r="AQ109"/>
  <c r="AR109" s="1"/>
  <c r="AG109"/>
  <c r="AH109" s="1"/>
  <c r="AE107"/>
  <c r="AQ104"/>
  <c r="AR104" s="1"/>
  <c r="AG104"/>
  <c r="AH104" s="1"/>
  <c r="AQ101"/>
  <c r="AR101" s="1"/>
  <c r="AG101"/>
  <c r="AH101" s="1"/>
  <c r="AQ99"/>
  <c r="AR99" s="1"/>
  <c r="AL96"/>
  <c r="AM96" s="1"/>
  <c r="AE96"/>
  <c r="Z93"/>
  <c r="AE93" s="1"/>
  <c r="N89"/>
  <c r="P89" s="1"/>
  <c r="U89" s="1"/>
  <c r="Z89" s="1"/>
  <c r="AE89" s="1"/>
  <c r="Z85"/>
  <c r="AE85" s="1"/>
  <c r="Z83"/>
  <c r="AE83" s="1"/>
  <c r="Z78"/>
  <c r="AE78" s="1"/>
  <c r="Z75"/>
  <c r="AE75" s="1"/>
  <c r="Z62"/>
  <c r="AE62" s="1"/>
  <c r="Z60"/>
  <c r="AE60" s="1"/>
  <c r="Z53"/>
  <c r="AE53" s="1"/>
  <c r="AJ53" s="1"/>
  <c r="Z49"/>
  <c r="AE49" s="1"/>
  <c r="N47"/>
  <c r="P47" s="1"/>
  <c r="U47" s="1"/>
  <c r="Z47" s="1"/>
  <c r="AE47" s="1"/>
  <c r="Z45"/>
  <c r="AE45" s="1"/>
  <c r="Z41"/>
  <c r="AE41" s="1"/>
  <c r="N40"/>
  <c r="P40" s="1"/>
  <c r="U40" s="1"/>
  <c r="Z40" s="1"/>
  <c r="AE40" s="1"/>
  <c r="N38"/>
  <c r="P38" s="1"/>
  <c r="U38" s="1"/>
  <c r="Z38" s="1"/>
  <c r="AE38" s="1"/>
  <c r="Z37"/>
  <c r="AE37" s="1"/>
  <c r="Z34"/>
  <c r="AE34" s="1"/>
  <c r="AG181"/>
  <c r="AH181" s="1"/>
  <c r="AE174"/>
  <c r="AJ174" s="1"/>
  <c r="AE125"/>
  <c r="AJ125" s="1"/>
  <c r="AL117"/>
  <c r="AM117" s="1"/>
  <c r="AE117"/>
  <c r="AL114"/>
  <c r="AM114" s="1"/>
  <c r="AE110"/>
  <c r="Z94"/>
  <c r="AE94" s="1"/>
  <c r="AL90"/>
  <c r="AM90" s="1"/>
  <c r="AL87"/>
  <c r="AM87" s="1"/>
  <c r="AL83"/>
  <c r="AM83" s="1"/>
  <c r="AQ79"/>
  <c r="AR79" s="1"/>
  <c r="AG79"/>
  <c r="AH79" s="1"/>
  <c r="AQ76"/>
  <c r="AR76" s="1"/>
  <c r="AG76"/>
  <c r="AH76" s="1"/>
  <c r="AQ70"/>
  <c r="AR70" s="1"/>
  <c r="AL69"/>
  <c r="AM69" s="1"/>
  <c r="AL65"/>
  <c r="AM65" s="1"/>
  <c r="AL62"/>
  <c r="AM62" s="1"/>
  <c r="AG56"/>
  <c r="AH56" s="1"/>
  <c r="AG55"/>
  <c r="AH55" s="1"/>
  <c r="AG54"/>
  <c r="AH54" s="1"/>
  <c r="AL53"/>
  <c r="AM53" s="1"/>
  <c r="AL52"/>
  <c r="AM52" s="1"/>
  <c r="AG50"/>
  <c r="AH50" s="1"/>
  <c r="AL49"/>
  <c r="AM49" s="1"/>
  <c r="AL48"/>
  <c r="AM48" s="1"/>
  <c r="AE48"/>
  <c r="AG47"/>
  <c r="AH47" s="1"/>
  <c r="AL46"/>
  <c r="AM46" s="1"/>
  <c r="AG44"/>
  <c r="AH44" s="1"/>
  <c r="AG43"/>
  <c r="AH43" s="1"/>
  <c r="AG42"/>
  <c r="AH42" s="1"/>
  <c r="AL41"/>
  <c r="AM41" s="1"/>
  <c r="AG40"/>
  <c r="AH40" s="1"/>
  <c r="AG39"/>
  <c r="AH39" s="1"/>
  <c r="AQ38"/>
  <c r="AR38" s="1"/>
  <c r="AG38"/>
  <c r="AH38" s="1"/>
  <c r="AL37"/>
  <c r="AM37" s="1"/>
  <c r="AG35"/>
  <c r="AH35" s="1"/>
  <c r="AL34"/>
  <c r="AM34" s="1"/>
  <c r="Z26"/>
  <c r="AE26" s="1"/>
  <c r="N25"/>
  <c r="P25" s="1"/>
  <c r="U25" s="1"/>
  <c r="Z25" s="1"/>
  <c r="AE25" s="1"/>
  <c r="Z19"/>
  <c r="AE19" s="1"/>
  <c r="N18"/>
  <c r="P18" s="1"/>
  <c r="U18" s="1"/>
  <c r="Z18" s="1"/>
  <c r="AE18" s="1"/>
  <c r="AJ18" s="1"/>
  <c r="N14"/>
  <c r="P14" s="1"/>
  <c r="Z12"/>
  <c r="AE12" s="1"/>
  <c r="AJ12" s="1"/>
  <c r="Z7"/>
  <c r="AE7" s="1"/>
  <c r="AJ7" s="1"/>
  <c r="AE59"/>
  <c r="AE44"/>
  <c r="AG33"/>
  <c r="AH33" s="1"/>
  <c r="AL32"/>
  <c r="AM32" s="1"/>
  <c r="AL30"/>
  <c r="AM30" s="1"/>
  <c r="AG29"/>
  <c r="AH29" s="1"/>
  <c r="AL28"/>
  <c r="AM28" s="1"/>
  <c r="AG27"/>
  <c r="AH27" s="1"/>
  <c r="AL26"/>
  <c r="AM26" s="1"/>
  <c r="AG25"/>
  <c r="AH25" s="1"/>
  <c r="AG24"/>
  <c r="AH24" s="1"/>
  <c r="AL23"/>
  <c r="AM23" s="1"/>
  <c r="AQ21"/>
  <c r="AR21" s="1"/>
  <c r="AG21"/>
  <c r="AH21" s="1"/>
  <c r="AL19"/>
  <c r="AM19" s="1"/>
  <c r="AL12"/>
  <c r="AM12" s="1"/>
  <c r="AL10"/>
  <c r="AM10" s="1"/>
  <c r="AL9"/>
  <c r="AM9" s="1"/>
  <c r="AL6"/>
  <c r="AM6" s="1"/>
  <c r="AE6"/>
  <c r="AJ6" s="1"/>
  <c r="AE20"/>
  <c r="AG180"/>
  <c r="AH180" s="1"/>
  <c r="AL173"/>
  <c r="AM173" s="1"/>
  <c r="AL172"/>
  <c r="AM172" s="1"/>
  <c r="AL169"/>
  <c r="AM169" s="1"/>
  <c r="AL166"/>
  <c r="AM166" s="1"/>
  <c r="AL162"/>
  <c r="AM162" s="1"/>
  <c r="AL160"/>
  <c r="AM160" s="1"/>
  <c r="AL159"/>
  <c r="AM159" s="1"/>
  <c r="AL157"/>
  <c r="AM157" s="1"/>
  <c r="AL156"/>
  <c r="AM156" s="1"/>
  <c r="AL155"/>
  <c r="AM155" s="1"/>
  <c r="AL154"/>
  <c r="AM154" s="1"/>
  <c r="AQ147"/>
  <c r="AR147" s="1"/>
  <c r="AG147"/>
  <c r="AH147" s="1"/>
  <c r="AQ145"/>
  <c r="AR145" s="1"/>
  <c r="AG145"/>
  <c r="AH145" s="1"/>
  <c r="AQ143"/>
  <c r="AR143" s="1"/>
  <c r="AG143"/>
  <c r="AH143" s="1"/>
  <c r="AL135"/>
  <c r="AM135" s="1"/>
  <c r="AL134"/>
  <c r="AM134" s="1"/>
  <c r="AL131"/>
  <c r="AM131" s="1"/>
  <c r="AL130"/>
  <c r="AM130" s="1"/>
  <c r="AL129"/>
  <c r="AM129" s="1"/>
  <c r="AL128"/>
  <c r="AM128" s="1"/>
  <c r="AL125"/>
  <c r="AM125" s="1"/>
  <c r="AL124"/>
  <c r="AM124" s="1"/>
  <c r="AQ6"/>
  <c r="AR6" s="1"/>
  <c r="AQ117"/>
  <c r="AR117" s="1"/>
  <c r="AG117"/>
  <c r="AH117" s="1"/>
  <c r="AQ115"/>
  <c r="AR115" s="1"/>
  <c r="AG115"/>
  <c r="AH115" s="1"/>
  <c r="AQ114"/>
  <c r="AR114" s="1"/>
  <c r="AG114"/>
  <c r="AH114" s="1"/>
  <c r="AL112"/>
  <c r="AM112" s="1"/>
  <c r="AL108"/>
  <c r="AM108" s="1"/>
  <c r="AL107"/>
  <c r="AM107" s="1"/>
  <c r="AL106"/>
  <c r="AM106" s="1"/>
  <c r="AL103"/>
  <c r="AM103" s="1"/>
  <c r="AL102"/>
  <c r="AM102" s="1"/>
  <c r="AL100"/>
  <c r="AM100" s="1"/>
  <c r="AL97"/>
  <c r="AM97" s="1"/>
  <c r="AQ95"/>
  <c r="AR95" s="1"/>
  <c r="AG95"/>
  <c r="AH95" s="1"/>
  <c r="AQ93"/>
  <c r="AR93" s="1"/>
  <c r="AG93"/>
  <c r="AH93" s="1"/>
  <c r="AQ90"/>
  <c r="AR90" s="1"/>
  <c r="AG90"/>
  <c r="AH90" s="1"/>
  <c r="AQ89"/>
  <c r="AR89" s="1"/>
  <c r="AG89"/>
  <c r="AH89" s="1"/>
  <c r="AG88"/>
  <c r="AH88" s="1"/>
  <c r="AQ87"/>
  <c r="AR87" s="1"/>
  <c r="AQ86"/>
  <c r="AR86" s="1"/>
  <c r="AG86"/>
  <c r="AH86" s="1"/>
  <c r="AQ83"/>
  <c r="AR83" s="1"/>
  <c r="AG83"/>
  <c r="AH83" s="1"/>
  <c r="AQ82"/>
  <c r="AR82" s="1"/>
  <c r="AG82"/>
  <c r="AH82" s="1"/>
  <c r="AL78"/>
  <c r="AM78" s="1"/>
  <c r="AL77"/>
  <c r="AM77" s="1"/>
  <c r="AL75"/>
  <c r="AM75" s="1"/>
  <c r="AL71"/>
  <c r="AM71" s="1"/>
  <c r="AQ69"/>
  <c r="AR69" s="1"/>
  <c r="AG69"/>
  <c r="AH69" s="1"/>
  <c r="AQ67"/>
  <c r="AR67" s="1"/>
  <c r="AG67"/>
  <c r="AH67" s="1"/>
  <c r="AQ65"/>
  <c r="AR65" s="1"/>
  <c r="AG65"/>
  <c r="AH65" s="1"/>
  <c r="AQ63"/>
  <c r="AR63" s="1"/>
  <c r="AG63"/>
  <c r="AH63" s="1"/>
  <c r="AQ62"/>
  <c r="AR62" s="1"/>
  <c r="AG62"/>
  <c r="AH62" s="1"/>
  <c r="AQ61"/>
  <c r="AR61" s="1"/>
  <c r="AG61"/>
  <c r="AH61" s="1"/>
  <c r="AL56"/>
  <c r="AM56" s="1"/>
  <c r="AL54"/>
  <c r="AM54" s="1"/>
  <c r="AL51"/>
  <c r="AM51" s="1"/>
  <c r="AL50"/>
  <c r="AM50" s="1"/>
  <c r="AL47"/>
  <c r="AM47" s="1"/>
  <c r="AL44"/>
  <c r="AM44" s="1"/>
  <c r="AL43"/>
  <c r="AM43" s="1"/>
  <c r="AL40"/>
  <c r="AM40" s="1"/>
  <c r="AL39"/>
  <c r="AM39" s="1"/>
  <c r="AL35"/>
  <c r="AM35" s="1"/>
  <c r="AL33"/>
  <c r="AM33" s="1"/>
  <c r="AL31"/>
  <c r="AM31" s="1"/>
  <c r="AL29"/>
  <c r="AM29" s="1"/>
  <c r="AL27"/>
  <c r="AM27" s="1"/>
  <c r="AL25"/>
  <c r="AM25" s="1"/>
  <c r="AL24"/>
  <c r="AM24" s="1"/>
  <c r="AQ19"/>
  <c r="AR19" s="1"/>
  <c r="AG19"/>
  <c r="AH19" s="1"/>
  <c r="AL13"/>
  <c r="AM13" s="1"/>
  <c r="AL8"/>
  <c r="AM8" s="1"/>
  <c r="AC172"/>
  <c r="AC182" s="1"/>
  <c r="AB182"/>
  <c r="AQ180"/>
  <c r="AK182"/>
  <c r="AE105"/>
  <c r="AJ70" l="1"/>
  <c r="AO142"/>
  <c r="AT142" s="1"/>
  <c r="AY142" s="1"/>
  <c r="BD142" s="1"/>
  <c r="BI142" s="1"/>
  <c r="BN142" s="1"/>
  <c r="BS142" s="1"/>
  <c r="BX142" s="1"/>
  <c r="CC142" s="1"/>
  <c r="CH142" s="1"/>
  <c r="CM142" s="1"/>
  <c r="CO142" s="1"/>
  <c r="CQ142" s="1"/>
  <c r="CS142" s="1"/>
  <c r="CU142" s="1"/>
  <c r="CW142" s="1"/>
  <c r="CY142" s="1"/>
  <c r="DA142" s="1"/>
  <c r="DC142" s="1"/>
  <c r="DE142" s="1"/>
  <c r="DG142" s="1"/>
  <c r="DI142" s="1"/>
  <c r="DK142" s="1"/>
  <c r="DM142" s="1"/>
  <c r="AJ64"/>
  <c r="AO17"/>
  <c r="AJ151"/>
  <c r="AO151" s="1"/>
  <c r="AT151" s="1"/>
  <c r="AY151" s="1"/>
  <c r="BD151" s="1"/>
  <c r="BI151" s="1"/>
  <c r="BN151" s="1"/>
  <c r="BS151" s="1"/>
  <c r="BX151" s="1"/>
  <c r="CC151" s="1"/>
  <c r="CH151" s="1"/>
  <c r="CM151" s="1"/>
  <c r="CO151" s="1"/>
  <c r="CQ151" s="1"/>
  <c r="CS151" s="1"/>
  <c r="CU151" s="1"/>
  <c r="CW151" s="1"/>
  <c r="CY151" s="1"/>
  <c r="DA151" s="1"/>
  <c r="DC151" s="1"/>
  <c r="DE151" s="1"/>
  <c r="DG151" s="1"/>
  <c r="DI151" s="1"/>
  <c r="DK151" s="1"/>
  <c r="DM151" s="1"/>
  <c r="AO81"/>
  <c r="AT81" s="1"/>
  <c r="AY81" s="1"/>
  <c r="BD81" s="1"/>
  <c r="BI81" s="1"/>
  <c r="BN81" s="1"/>
  <c r="BS81" s="1"/>
  <c r="BX81" s="1"/>
  <c r="CC81" s="1"/>
  <c r="CH81" s="1"/>
  <c r="CM81" s="1"/>
  <c r="CO81" s="1"/>
  <c r="CQ81" s="1"/>
  <c r="CS81" s="1"/>
  <c r="CU81" s="1"/>
  <c r="CW81" s="1"/>
  <c r="CY81" s="1"/>
  <c r="DA81" s="1"/>
  <c r="DC81" s="1"/>
  <c r="DE81" s="1"/>
  <c r="DG81" s="1"/>
  <c r="DI81" s="1"/>
  <c r="DK81" s="1"/>
  <c r="DM81" s="1"/>
  <c r="AJ141"/>
  <c r="AO141" s="1"/>
  <c r="AT141" s="1"/>
  <c r="AY141" s="1"/>
  <c r="BD141" s="1"/>
  <c r="BI141" s="1"/>
  <c r="BN141" s="1"/>
  <c r="BS141" s="1"/>
  <c r="BX141" s="1"/>
  <c r="CC141" s="1"/>
  <c r="CH141" s="1"/>
  <c r="CM141" s="1"/>
  <c r="CO141" s="1"/>
  <c r="CQ141" s="1"/>
  <c r="CS141" s="1"/>
  <c r="CU141" s="1"/>
  <c r="CW141" s="1"/>
  <c r="CY141" s="1"/>
  <c r="DA141" s="1"/>
  <c r="DC141" s="1"/>
  <c r="DE141" s="1"/>
  <c r="DG141" s="1"/>
  <c r="DI141" s="1"/>
  <c r="DK141" s="1"/>
  <c r="DM141" s="1"/>
  <c r="AJ44"/>
  <c r="AO7"/>
  <c r="AT7" s="1"/>
  <c r="AY7" s="1"/>
  <c r="BD7" s="1"/>
  <c r="BI7" s="1"/>
  <c r="BN7" s="1"/>
  <c r="BS7" s="1"/>
  <c r="BX7" s="1"/>
  <c r="CC7" s="1"/>
  <c r="CH7" s="1"/>
  <c r="CM7" s="1"/>
  <c r="CO7" s="1"/>
  <c r="CQ7" s="1"/>
  <c r="CS7" s="1"/>
  <c r="CU7" s="1"/>
  <c r="CW7" s="1"/>
  <c r="CY7" s="1"/>
  <c r="DA7" s="1"/>
  <c r="DC7" s="1"/>
  <c r="DE7" s="1"/>
  <c r="DG7" s="1"/>
  <c r="DI7" s="1"/>
  <c r="DK7" s="1"/>
  <c r="DM7" s="1"/>
  <c r="AJ48"/>
  <c r="AO48" s="1"/>
  <c r="AT48" s="1"/>
  <c r="AY48" s="1"/>
  <c r="BD48" s="1"/>
  <c r="BI48" s="1"/>
  <c r="BN48" s="1"/>
  <c r="BS48" s="1"/>
  <c r="BX48" s="1"/>
  <c r="CC48" s="1"/>
  <c r="CH48" s="1"/>
  <c r="CM48" s="1"/>
  <c r="CO48" s="1"/>
  <c r="CQ48" s="1"/>
  <c r="CS48" s="1"/>
  <c r="CU48" s="1"/>
  <c r="CW48" s="1"/>
  <c r="CY48" s="1"/>
  <c r="DA48" s="1"/>
  <c r="DC48" s="1"/>
  <c r="DE48" s="1"/>
  <c r="DG48" s="1"/>
  <c r="DI48" s="1"/>
  <c r="DK48" s="1"/>
  <c r="DM48" s="1"/>
  <c r="AJ108"/>
  <c r="AJ120"/>
  <c r="AO120" s="1"/>
  <c r="AT120" s="1"/>
  <c r="AY120" s="1"/>
  <c r="BD120" s="1"/>
  <c r="BI120" s="1"/>
  <c r="BN120" s="1"/>
  <c r="BS120" s="1"/>
  <c r="BX120" s="1"/>
  <c r="CC120" s="1"/>
  <c r="CH120" s="1"/>
  <c r="CM120" s="1"/>
  <c r="CO120" s="1"/>
  <c r="CQ120" s="1"/>
  <c r="CS120" s="1"/>
  <c r="CU120" s="1"/>
  <c r="CW120" s="1"/>
  <c r="CY120" s="1"/>
  <c r="DA120" s="1"/>
  <c r="DC120" s="1"/>
  <c r="DE120" s="1"/>
  <c r="DG120" s="1"/>
  <c r="DI120" s="1"/>
  <c r="DK120" s="1"/>
  <c r="DM120" s="1"/>
  <c r="AJ52"/>
  <c r="AO52" s="1"/>
  <c r="AT52" s="1"/>
  <c r="AY52" s="1"/>
  <c r="BD52" s="1"/>
  <c r="BI52" s="1"/>
  <c r="BN52" s="1"/>
  <c r="BS52" s="1"/>
  <c r="BX52" s="1"/>
  <c r="CC52" s="1"/>
  <c r="CH52" s="1"/>
  <c r="CM52" s="1"/>
  <c r="CO52" s="1"/>
  <c r="CQ52" s="1"/>
  <c r="CS52" s="1"/>
  <c r="CU52" s="1"/>
  <c r="CW52" s="1"/>
  <c r="CY52" s="1"/>
  <c r="DA52" s="1"/>
  <c r="DC52" s="1"/>
  <c r="DE52" s="1"/>
  <c r="DG52" s="1"/>
  <c r="DI52" s="1"/>
  <c r="DK52" s="1"/>
  <c r="DM52" s="1"/>
  <c r="AJ28"/>
  <c r="AO28" s="1"/>
  <c r="AT28" s="1"/>
  <c r="AY28" s="1"/>
  <c r="BD28" s="1"/>
  <c r="BI28" s="1"/>
  <c r="BN28" s="1"/>
  <c r="BS28" s="1"/>
  <c r="BX28" s="1"/>
  <c r="CC28" s="1"/>
  <c r="CH28" s="1"/>
  <c r="CM28" s="1"/>
  <c r="CO28" s="1"/>
  <c r="CQ28" s="1"/>
  <c r="CS28" s="1"/>
  <c r="CU28" s="1"/>
  <c r="CW28" s="1"/>
  <c r="CY28" s="1"/>
  <c r="DA28" s="1"/>
  <c r="DC28" s="1"/>
  <c r="DE28" s="1"/>
  <c r="DG28" s="1"/>
  <c r="DI28" s="1"/>
  <c r="DK28" s="1"/>
  <c r="DM28" s="1"/>
  <c r="AJ171"/>
  <c r="AJ129"/>
  <c r="AJ71"/>
  <c r="AO71" s="1"/>
  <c r="AT71" s="1"/>
  <c r="AY71" s="1"/>
  <c r="BD71" s="1"/>
  <c r="BI71" s="1"/>
  <c r="BN71" s="1"/>
  <c r="BS71" s="1"/>
  <c r="BX71" s="1"/>
  <c r="CC71" s="1"/>
  <c r="CH71" s="1"/>
  <c r="CM71" s="1"/>
  <c r="CO71" s="1"/>
  <c r="CQ71" s="1"/>
  <c r="CS71" s="1"/>
  <c r="CU71" s="1"/>
  <c r="CW71" s="1"/>
  <c r="CY71" s="1"/>
  <c r="DA71" s="1"/>
  <c r="DC71" s="1"/>
  <c r="DE71" s="1"/>
  <c r="DG71" s="1"/>
  <c r="DI71" s="1"/>
  <c r="DK71" s="1"/>
  <c r="DM71" s="1"/>
  <c r="AJ91"/>
  <c r="AO91" s="1"/>
  <c r="AJ85"/>
  <c r="AJ106"/>
  <c r="AJ148"/>
  <c r="AO148" s="1"/>
  <c r="AT148" s="1"/>
  <c r="AY148" s="1"/>
  <c r="BD148" s="1"/>
  <c r="BI148" s="1"/>
  <c r="BN148" s="1"/>
  <c r="BS148" s="1"/>
  <c r="BX148" s="1"/>
  <c r="CC148" s="1"/>
  <c r="CH148" s="1"/>
  <c r="CM148" s="1"/>
  <c r="CO148" s="1"/>
  <c r="CQ148" s="1"/>
  <c r="CS148" s="1"/>
  <c r="CU148" s="1"/>
  <c r="CW148" s="1"/>
  <c r="CY148" s="1"/>
  <c r="DA148" s="1"/>
  <c r="DC148" s="1"/>
  <c r="DE148" s="1"/>
  <c r="DG148" s="1"/>
  <c r="DI148" s="1"/>
  <c r="DK148" s="1"/>
  <c r="DM148" s="1"/>
  <c r="AJ167"/>
  <c r="AO167" s="1"/>
  <c r="AT167" s="1"/>
  <c r="AY167" s="1"/>
  <c r="BD167" s="1"/>
  <c r="BI167" s="1"/>
  <c r="BN167" s="1"/>
  <c r="BS167" s="1"/>
  <c r="BX167" s="1"/>
  <c r="CC167" s="1"/>
  <c r="CH167" s="1"/>
  <c r="CM167" s="1"/>
  <c r="CO167" s="1"/>
  <c r="CQ167" s="1"/>
  <c r="CS167" s="1"/>
  <c r="CU167" s="1"/>
  <c r="CW167" s="1"/>
  <c r="CY167" s="1"/>
  <c r="DA167" s="1"/>
  <c r="DC167" s="1"/>
  <c r="DE167" s="1"/>
  <c r="DG167" s="1"/>
  <c r="DI167" s="1"/>
  <c r="DK167" s="1"/>
  <c r="DM167" s="1"/>
  <c r="AO146"/>
  <c r="AT146" s="1"/>
  <c r="AY146" s="1"/>
  <c r="BD146" s="1"/>
  <c r="BI146" s="1"/>
  <c r="BN146" s="1"/>
  <c r="BS146" s="1"/>
  <c r="BX146" s="1"/>
  <c r="CC146" s="1"/>
  <c r="CH146" s="1"/>
  <c r="CM146" s="1"/>
  <c r="CO146" s="1"/>
  <c r="CQ146" s="1"/>
  <c r="CS146" s="1"/>
  <c r="CU146" s="1"/>
  <c r="CW146" s="1"/>
  <c r="CY146" s="1"/>
  <c r="DA146" s="1"/>
  <c r="DC146" s="1"/>
  <c r="DE146" s="1"/>
  <c r="DG146" s="1"/>
  <c r="DI146" s="1"/>
  <c r="DK146" s="1"/>
  <c r="DM146" s="1"/>
  <c r="AO92"/>
  <c r="AJ75"/>
  <c r="AO75" s="1"/>
  <c r="AT75" s="1"/>
  <c r="AY75" s="1"/>
  <c r="BD75" s="1"/>
  <c r="BI75" s="1"/>
  <c r="BN75" s="1"/>
  <c r="BS75" s="1"/>
  <c r="BX75" s="1"/>
  <c r="CC75" s="1"/>
  <c r="CH75" s="1"/>
  <c r="CM75" s="1"/>
  <c r="CO75" s="1"/>
  <c r="CQ75" s="1"/>
  <c r="CS75" s="1"/>
  <c r="CU75" s="1"/>
  <c r="CW75" s="1"/>
  <c r="CY75" s="1"/>
  <c r="DA75" s="1"/>
  <c r="DC75" s="1"/>
  <c r="DE75" s="1"/>
  <c r="DG75" s="1"/>
  <c r="DI75" s="1"/>
  <c r="DK75" s="1"/>
  <c r="DM75" s="1"/>
  <c r="AJ168"/>
  <c r="AO168" s="1"/>
  <c r="AT168" s="1"/>
  <c r="AY168" s="1"/>
  <c r="BD168" s="1"/>
  <c r="BI168" s="1"/>
  <c r="BN168" s="1"/>
  <c r="BS168" s="1"/>
  <c r="BX168" s="1"/>
  <c r="CC168" s="1"/>
  <c r="CH168" s="1"/>
  <c r="CM168" s="1"/>
  <c r="CO168" s="1"/>
  <c r="CQ168" s="1"/>
  <c r="CS168" s="1"/>
  <c r="CU168" s="1"/>
  <c r="CW168" s="1"/>
  <c r="CY168" s="1"/>
  <c r="DA168" s="1"/>
  <c r="DC168" s="1"/>
  <c r="DE168" s="1"/>
  <c r="DG168" s="1"/>
  <c r="DI168" s="1"/>
  <c r="DK168" s="1"/>
  <c r="DM168" s="1"/>
  <c r="AJ23"/>
  <c r="AJ59"/>
  <c r="AO59" s="1"/>
  <c r="AT59" s="1"/>
  <c r="AY59" s="1"/>
  <c r="BD59" s="1"/>
  <c r="BI59" s="1"/>
  <c r="BN59" s="1"/>
  <c r="BS59" s="1"/>
  <c r="BX59" s="1"/>
  <c r="CC59" s="1"/>
  <c r="CH59" s="1"/>
  <c r="CM59" s="1"/>
  <c r="CO59" s="1"/>
  <c r="CQ59" s="1"/>
  <c r="CS59" s="1"/>
  <c r="CU59" s="1"/>
  <c r="CW59" s="1"/>
  <c r="CY59" s="1"/>
  <c r="DA59" s="1"/>
  <c r="DC59" s="1"/>
  <c r="DE59" s="1"/>
  <c r="DG59" s="1"/>
  <c r="DI59" s="1"/>
  <c r="DK59" s="1"/>
  <c r="DM59" s="1"/>
  <c r="AJ80"/>
  <c r="AO80" s="1"/>
  <c r="AT80" s="1"/>
  <c r="AY80" s="1"/>
  <c r="BD80" s="1"/>
  <c r="BI80" s="1"/>
  <c r="BN80" s="1"/>
  <c r="BS80" s="1"/>
  <c r="BX80" s="1"/>
  <c r="CC80" s="1"/>
  <c r="CH80" s="1"/>
  <c r="CM80" s="1"/>
  <c r="CO80" s="1"/>
  <c r="CQ80" s="1"/>
  <c r="CS80" s="1"/>
  <c r="CU80" s="1"/>
  <c r="CW80" s="1"/>
  <c r="CY80" s="1"/>
  <c r="DA80" s="1"/>
  <c r="DC80" s="1"/>
  <c r="DE80" s="1"/>
  <c r="DG80" s="1"/>
  <c r="DI80" s="1"/>
  <c r="DK80" s="1"/>
  <c r="DM80" s="1"/>
  <c r="AJ66"/>
  <c r="AO66" s="1"/>
  <c r="AO64"/>
  <c r="AT64" s="1"/>
  <c r="AY64" s="1"/>
  <c r="BD64" s="1"/>
  <c r="BI64" s="1"/>
  <c r="BN64" s="1"/>
  <c r="BS64" s="1"/>
  <c r="BX64" s="1"/>
  <c r="CC64" s="1"/>
  <c r="CH64" s="1"/>
  <c r="CM64" s="1"/>
  <c r="CO64" s="1"/>
  <c r="CQ64" s="1"/>
  <c r="CS64" s="1"/>
  <c r="CU64" s="1"/>
  <c r="CW64" s="1"/>
  <c r="CY64" s="1"/>
  <c r="DA64" s="1"/>
  <c r="DC64" s="1"/>
  <c r="DE64" s="1"/>
  <c r="DG64" s="1"/>
  <c r="DI64" s="1"/>
  <c r="DK64" s="1"/>
  <c r="DM64" s="1"/>
  <c r="AJ74"/>
  <c r="AO74" s="1"/>
  <c r="AT74" s="1"/>
  <c r="AY74" s="1"/>
  <c r="BD74" s="1"/>
  <c r="BI74" s="1"/>
  <c r="BN74" s="1"/>
  <c r="BS74" s="1"/>
  <c r="BX74" s="1"/>
  <c r="CC74" s="1"/>
  <c r="CH74" s="1"/>
  <c r="CM74" s="1"/>
  <c r="CO74" s="1"/>
  <c r="CQ74" s="1"/>
  <c r="CS74" s="1"/>
  <c r="CU74" s="1"/>
  <c r="CW74" s="1"/>
  <c r="CY74" s="1"/>
  <c r="DA74" s="1"/>
  <c r="DC74" s="1"/>
  <c r="DE74" s="1"/>
  <c r="DG74" s="1"/>
  <c r="DI74" s="1"/>
  <c r="DK74" s="1"/>
  <c r="DM74" s="1"/>
  <c r="AJ100"/>
  <c r="AO100" s="1"/>
  <c r="AT100" s="1"/>
  <c r="AY100" s="1"/>
  <c r="BD100" s="1"/>
  <c r="BI100" s="1"/>
  <c r="BN100" s="1"/>
  <c r="BS100" s="1"/>
  <c r="BX100" s="1"/>
  <c r="CC100" s="1"/>
  <c r="CH100" s="1"/>
  <c r="CM100" s="1"/>
  <c r="CO100" s="1"/>
  <c r="CQ100" s="1"/>
  <c r="CS100" s="1"/>
  <c r="CU100" s="1"/>
  <c r="CW100" s="1"/>
  <c r="CY100" s="1"/>
  <c r="DA100" s="1"/>
  <c r="DC100" s="1"/>
  <c r="DE100" s="1"/>
  <c r="DG100" s="1"/>
  <c r="DI100" s="1"/>
  <c r="DK100" s="1"/>
  <c r="DM100" s="1"/>
  <c r="AJ128"/>
  <c r="AO128" s="1"/>
  <c r="AT128" s="1"/>
  <c r="AY128" s="1"/>
  <c r="BD128" s="1"/>
  <c r="BI128" s="1"/>
  <c r="BN128" s="1"/>
  <c r="BS128" s="1"/>
  <c r="BX128" s="1"/>
  <c r="CC128" s="1"/>
  <c r="CH128" s="1"/>
  <c r="CM128" s="1"/>
  <c r="CO128" s="1"/>
  <c r="CQ128" s="1"/>
  <c r="CS128" s="1"/>
  <c r="CU128" s="1"/>
  <c r="CW128" s="1"/>
  <c r="CY128" s="1"/>
  <c r="DA128" s="1"/>
  <c r="DC128" s="1"/>
  <c r="DE128" s="1"/>
  <c r="DG128" s="1"/>
  <c r="DI128" s="1"/>
  <c r="DK128" s="1"/>
  <c r="DM128" s="1"/>
  <c r="AJ97"/>
  <c r="AJ32"/>
  <c r="AJ102"/>
  <c r="AO102" s="1"/>
  <c r="AT102" s="1"/>
  <c r="AY102" s="1"/>
  <c r="BD102" s="1"/>
  <c r="BI102" s="1"/>
  <c r="BN102" s="1"/>
  <c r="BS102" s="1"/>
  <c r="BX102" s="1"/>
  <c r="CC102" s="1"/>
  <c r="CH102" s="1"/>
  <c r="CM102" s="1"/>
  <c r="CO102" s="1"/>
  <c r="CQ102" s="1"/>
  <c r="CS102" s="1"/>
  <c r="CU102" s="1"/>
  <c r="CW102" s="1"/>
  <c r="CY102" s="1"/>
  <c r="DA102" s="1"/>
  <c r="DC102" s="1"/>
  <c r="DE102" s="1"/>
  <c r="DG102" s="1"/>
  <c r="DI102" s="1"/>
  <c r="DK102" s="1"/>
  <c r="DM102" s="1"/>
  <c r="AJ116"/>
  <c r="AJ101"/>
  <c r="AO101" s="1"/>
  <c r="AT101" s="1"/>
  <c r="AY101" s="1"/>
  <c r="BD101" s="1"/>
  <c r="BI101" s="1"/>
  <c r="BN101" s="1"/>
  <c r="BS101" s="1"/>
  <c r="BX101" s="1"/>
  <c r="CC101" s="1"/>
  <c r="CH101" s="1"/>
  <c r="CM101" s="1"/>
  <c r="CO101" s="1"/>
  <c r="CQ101" s="1"/>
  <c r="CS101" s="1"/>
  <c r="CU101" s="1"/>
  <c r="CW101" s="1"/>
  <c r="CY101" s="1"/>
  <c r="DA101" s="1"/>
  <c r="DC101" s="1"/>
  <c r="DE101" s="1"/>
  <c r="DG101" s="1"/>
  <c r="DI101" s="1"/>
  <c r="DK101" s="1"/>
  <c r="DM101" s="1"/>
  <c r="O182"/>
  <c r="AJ76"/>
  <c r="AO76" s="1"/>
  <c r="AT76" s="1"/>
  <c r="AY76" s="1"/>
  <c r="BD76" s="1"/>
  <c r="BI76" s="1"/>
  <c r="BN76" s="1"/>
  <c r="BS76" s="1"/>
  <c r="BX76" s="1"/>
  <c r="CC76" s="1"/>
  <c r="CH76" s="1"/>
  <c r="CM76" s="1"/>
  <c r="CO76" s="1"/>
  <c r="CQ76" s="1"/>
  <c r="CS76" s="1"/>
  <c r="CU76" s="1"/>
  <c r="CW76" s="1"/>
  <c r="CY76" s="1"/>
  <c r="DA76" s="1"/>
  <c r="DC76" s="1"/>
  <c r="DE76" s="1"/>
  <c r="DG76" s="1"/>
  <c r="DI76" s="1"/>
  <c r="DK76" s="1"/>
  <c r="DM76" s="1"/>
  <c r="AO171"/>
  <c r="AT171" s="1"/>
  <c r="AY171" s="1"/>
  <c r="BD171" s="1"/>
  <c r="BI171" s="1"/>
  <c r="BN171" s="1"/>
  <c r="BS171" s="1"/>
  <c r="BX171" s="1"/>
  <c r="CC171" s="1"/>
  <c r="CH171" s="1"/>
  <c r="CM171" s="1"/>
  <c r="CO171" s="1"/>
  <c r="CQ171" s="1"/>
  <c r="CS171" s="1"/>
  <c r="CU171" s="1"/>
  <c r="CW171" s="1"/>
  <c r="CY171" s="1"/>
  <c r="DA171" s="1"/>
  <c r="DC171" s="1"/>
  <c r="DE171" s="1"/>
  <c r="DG171" s="1"/>
  <c r="DI171" s="1"/>
  <c r="DK171" s="1"/>
  <c r="DM171" s="1"/>
  <c r="AO175"/>
  <c r="AT175" s="1"/>
  <c r="AY175" s="1"/>
  <c r="BD175" s="1"/>
  <c r="BI175" s="1"/>
  <c r="BN175" s="1"/>
  <c r="BS175" s="1"/>
  <c r="BX175" s="1"/>
  <c r="CC175" s="1"/>
  <c r="CH175" s="1"/>
  <c r="CM175" s="1"/>
  <c r="CO175" s="1"/>
  <c r="CQ175" s="1"/>
  <c r="CS175" s="1"/>
  <c r="CU175" s="1"/>
  <c r="CW175" s="1"/>
  <c r="CY175" s="1"/>
  <c r="DA175" s="1"/>
  <c r="DC175" s="1"/>
  <c r="DE175" s="1"/>
  <c r="DG175" s="1"/>
  <c r="DI175" s="1"/>
  <c r="DK175" s="1"/>
  <c r="DM175" s="1"/>
  <c r="AJ136"/>
  <c r="AO136" s="1"/>
  <c r="AT136" s="1"/>
  <c r="AY136" s="1"/>
  <c r="BD136" s="1"/>
  <c r="BI136" s="1"/>
  <c r="BN136" s="1"/>
  <c r="BS136" s="1"/>
  <c r="BX136" s="1"/>
  <c r="CC136" s="1"/>
  <c r="CH136" s="1"/>
  <c r="CM136" s="1"/>
  <c r="CO136" s="1"/>
  <c r="CQ136" s="1"/>
  <c r="CS136" s="1"/>
  <c r="CU136" s="1"/>
  <c r="CW136" s="1"/>
  <c r="CY136" s="1"/>
  <c r="DA136" s="1"/>
  <c r="DC136" s="1"/>
  <c r="DE136" s="1"/>
  <c r="DG136" s="1"/>
  <c r="DI136" s="1"/>
  <c r="DK136" s="1"/>
  <c r="DM136" s="1"/>
  <c r="AJ35"/>
  <c r="AO35" s="1"/>
  <c r="AT35" s="1"/>
  <c r="AY35" s="1"/>
  <c r="BD35" s="1"/>
  <c r="BI35" s="1"/>
  <c r="BN35" s="1"/>
  <c r="BS35" s="1"/>
  <c r="BX35" s="1"/>
  <c r="CC35" s="1"/>
  <c r="CH35" s="1"/>
  <c r="CM35" s="1"/>
  <c r="CO35" s="1"/>
  <c r="CQ35" s="1"/>
  <c r="CS35" s="1"/>
  <c r="CU35" s="1"/>
  <c r="CW35" s="1"/>
  <c r="CY35" s="1"/>
  <c r="DA35" s="1"/>
  <c r="DC35" s="1"/>
  <c r="DE35" s="1"/>
  <c r="DG35" s="1"/>
  <c r="DI35" s="1"/>
  <c r="DK35" s="1"/>
  <c r="DM35" s="1"/>
  <c r="AJ26"/>
  <c r="AJ41"/>
  <c r="AO41" s="1"/>
  <c r="AT41" s="1"/>
  <c r="AY41" s="1"/>
  <c r="BD41" s="1"/>
  <c r="BI41" s="1"/>
  <c r="BN41" s="1"/>
  <c r="BS41" s="1"/>
  <c r="BX41" s="1"/>
  <c r="CC41" s="1"/>
  <c r="CH41" s="1"/>
  <c r="CM41" s="1"/>
  <c r="CO41" s="1"/>
  <c r="CQ41" s="1"/>
  <c r="CS41" s="1"/>
  <c r="CU41" s="1"/>
  <c r="CW41" s="1"/>
  <c r="CY41" s="1"/>
  <c r="DA41" s="1"/>
  <c r="DC41" s="1"/>
  <c r="DE41" s="1"/>
  <c r="DG41" s="1"/>
  <c r="DI41" s="1"/>
  <c r="DK41" s="1"/>
  <c r="DM41" s="1"/>
  <c r="AJ124"/>
  <c r="AJ133"/>
  <c r="AO133" s="1"/>
  <c r="AT133" s="1"/>
  <c r="AY133" s="1"/>
  <c r="BD133" s="1"/>
  <c r="BI133" s="1"/>
  <c r="BN133" s="1"/>
  <c r="BS133" s="1"/>
  <c r="BX133" s="1"/>
  <c r="CC133" s="1"/>
  <c r="CH133" s="1"/>
  <c r="CM133" s="1"/>
  <c r="CO133" s="1"/>
  <c r="CQ133" s="1"/>
  <c r="CS133" s="1"/>
  <c r="CU133" s="1"/>
  <c r="CW133" s="1"/>
  <c r="CY133" s="1"/>
  <c r="DA133" s="1"/>
  <c r="DC133" s="1"/>
  <c r="DE133" s="1"/>
  <c r="DG133" s="1"/>
  <c r="DI133" s="1"/>
  <c r="DK133" s="1"/>
  <c r="DM133" s="1"/>
  <c r="AJ162"/>
  <c r="AJ38"/>
  <c r="AO38" s="1"/>
  <c r="AT38" s="1"/>
  <c r="AY38" s="1"/>
  <c r="BD38" s="1"/>
  <c r="BI38" s="1"/>
  <c r="BN38" s="1"/>
  <c r="BS38" s="1"/>
  <c r="BX38" s="1"/>
  <c r="CC38" s="1"/>
  <c r="CH38" s="1"/>
  <c r="CM38" s="1"/>
  <c r="CO38" s="1"/>
  <c r="CQ38" s="1"/>
  <c r="CS38" s="1"/>
  <c r="CU38" s="1"/>
  <c r="CW38" s="1"/>
  <c r="CY38" s="1"/>
  <c r="DA38" s="1"/>
  <c r="DC38" s="1"/>
  <c r="DE38" s="1"/>
  <c r="DG38" s="1"/>
  <c r="DI38" s="1"/>
  <c r="DK38" s="1"/>
  <c r="DM38" s="1"/>
  <c r="AO53"/>
  <c r="AT53" s="1"/>
  <c r="AY53" s="1"/>
  <c r="BD53" s="1"/>
  <c r="BI53" s="1"/>
  <c r="BN53" s="1"/>
  <c r="BS53" s="1"/>
  <c r="BX53" s="1"/>
  <c r="CC53" s="1"/>
  <c r="CH53" s="1"/>
  <c r="CM53" s="1"/>
  <c r="CO53" s="1"/>
  <c r="CQ53" s="1"/>
  <c r="CS53" s="1"/>
  <c r="CU53" s="1"/>
  <c r="CW53" s="1"/>
  <c r="CY53" s="1"/>
  <c r="DA53" s="1"/>
  <c r="DC53" s="1"/>
  <c r="DE53" s="1"/>
  <c r="DG53" s="1"/>
  <c r="DI53" s="1"/>
  <c r="DK53" s="1"/>
  <c r="DM53" s="1"/>
  <c r="AJ78"/>
  <c r="AJ107"/>
  <c r="AO16"/>
  <c r="AT16" s="1"/>
  <c r="AY16" s="1"/>
  <c r="BD16" s="1"/>
  <c r="BI16" s="1"/>
  <c r="BN16" s="1"/>
  <c r="BS16" s="1"/>
  <c r="BX16" s="1"/>
  <c r="CC16" s="1"/>
  <c r="CH16" s="1"/>
  <c r="CM16" s="1"/>
  <c r="CO16" s="1"/>
  <c r="CQ16" s="1"/>
  <c r="CS16" s="1"/>
  <c r="CU16" s="1"/>
  <c r="CW16" s="1"/>
  <c r="CY16" s="1"/>
  <c r="DA16" s="1"/>
  <c r="DC16" s="1"/>
  <c r="DE16" s="1"/>
  <c r="DG16" s="1"/>
  <c r="DI16" s="1"/>
  <c r="DK16" s="1"/>
  <c r="DM16" s="1"/>
  <c r="AT91"/>
  <c r="AY91" s="1"/>
  <c r="BD91" s="1"/>
  <c r="BI91" s="1"/>
  <c r="BN91" s="1"/>
  <c r="BS91" s="1"/>
  <c r="BX91" s="1"/>
  <c r="CC91" s="1"/>
  <c r="CH91" s="1"/>
  <c r="CM91" s="1"/>
  <c r="CO91" s="1"/>
  <c r="CQ91" s="1"/>
  <c r="CS91" s="1"/>
  <c r="CU91" s="1"/>
  <c r="CW91" s="1"/>
  <c r="CY91" s="1"/>
  <c r="DA91" s="1"/>
  <c r="DC91" s="1"/>
  <c r="DE91" s="1"/>
  <c r="DG91" s="1"/>
  <c r="DI91" s="1"/>
  <c r="DK91" s="1"/>
  <c r="DM91" s="1"/>
  <c r="AJ126"/>
  <c r="AJ157"/>
  <c r="AO103"/>
  <c r="AT103" s="1"/>
  <c r="AY103" s="1"/>
  <c r="BD103" s="1"/>
  <c r="BI103" s="1"/>
  <c r="BN103" s="1"/>
  <c r="BS103" s="1"/>
  <c r="BX103" s="1"/>
  <c r="CC103" s="1"/>
  <c r="CH103" s="1"/>
  <c r="CM103" s="1"/>
  <c r="CO103" s="1"/>
  <c r="CQ103" s="1"/>
  <c r="CS103" s="1"/>
  <c r="CU103" s="1"/>
  <c r="CW103" s="1"/>
  <c r="CY103" s="1"/>
  <c r="DA103" s="1"/>
  <c r="DC103" s="1"/>
  <c r="DE103" s="1"/>
  <c r="DG103" s="1"/>
  <c r="DI103" s="1"/>
  <c r="DK103" s="1"/>
  <c r="DM103" s="1"/>
  <c r="AO31"/>
  <c r="AT31" s="1"/>
  <c r="AY31" s="1"/>
  <c r="BD31" s="1"/>
  <c r="BI31" s="1"/>
  <c r="BN31" s="1"/>
  <c r="BS31" s="1"/>
  <c r="BX31" s="1"/>
  <c r="CC31" s="1"/>
  <c r="CH31" s="1"/>
  <c r="CM31" s="1"/>
  <c r="CO31" s="1"/>
  <c r="CQ31" s="1"/>
  <c r="CS31" s="1"/>
  <c r="CU31" s="1"/>
  <c r="CW31" s="1"/>
  <c r="CY31" s="1"/>
  <c r="DA31" s="1"/>
  <c r="DC31" s="1"/>
  <c r="DE31" s="1"/>
  <c r="DG31" s="1"/>
  <c r="DI31" s="1"/>
  <c r="DK31" s="1"/>
  <c r="DM31" s="1"/>
  <c r="AJ25"/>
  <c r="AJ77"/>
  <c r="AO174"/>
  <c r="AT174" s="1"/>
  <c r="AY174" s="1"/>
  <c r="BD174" s="1"/>
  <c r="BI174" s="1"/>
  <c r="BN174" s="1"/>
  <c r="BS174" s="1"/>
  <c r="BX174" s="1"/>
  <c r="CC174" s="1"/>
  <c r="CH174" s="1"/>
  <c r="CM174" s="1"/>
  <c r="CO174" s="1"/>
  <c r="CQ174" s="1"/>
  <c r="CS174" s="1"/>
  <c r="CU174" s="1"/>
  <c r="CW174" s="1"/>
  <c r="CY174" s="1"/>
  <c r="DA174" s="1"/>
  <c r="DC174" s="1"/>
  <c r="DE174" s="1"/>
  <c r="DG174" s="1"/>
  <c r="DI174" s="1"/>
  <c r="DK174" s="1"/>
  <c r="DM174" s="1"/>
  <c r="AJ37"/>
  <c r="AJ45"/>
  <c r="AJ135"/>
  <c r="AO135" s="1"/>
  <c r="AT135" s="1"/>
  <c r="AY135" s="1"/>
  <c r="BD135" s="1"/>
  <c r="BI135" s="1"/>
  <c r="BN135" s="1"/>
  <c r="BS135" s="1"/>
  <c r="BX135" s="1"/>
  <c r="CC135" s="1"/>
  <c r="CH135" s="1"/>
  <c r="CM135" s="1"/>
  <c r="CO135" s="1"/>
  <c r="CQ135" s="1"/>
  <c r="CS135" s="1"/>
  <c r="CU135" s="1"/>
  <c r="CW135" s="1"/>
  <c r="CY135" s="1"/>
  <c r="DA135" s="1"/>
  <c r="DC135" s="1"/>
  <c r="DE135" s="1"/>
  <c r="DG135" s="1"/>
  <c r="DI135" s="1"/>
  <c r="DK135" s="1"/>
  <c r="DM135" s="1"/>
  <c r="N182"/>
  <c r="AJ61"/>
  <c r="AO61" s="1"/>
  <c r="AT61" s="1"/>
  <c r="AY61" s="1"/>
  <c r="BD61" s="1"/>
  <c r="BI61" s="1"/>
  <c r="BN61" s="1"/>
  <c r="BS61" s="1"/>
  <c r="BX61" s="1"/>
  <c r="CC61" s="1"/>
  <c r="CH61" s="1"/>
  <c r="CM61" s="1"/>
  <c r="CO61" s="1"/>
  <c r="CQ61" s="1"/>
  <c r="CS61" s="1"/>
  <c r="CU61" s="1"/>
  <c r="CW61" s="1"/>
  <c r="CY61" s="1"/>
  <c r="DA61" s="1"/>
  <c r="DC61" s="1"/>
  <c r="DE61" s="1"/>
  <c r="DG61" s="1"/>
  <c r="DI61" s="1"/>
  <c r="DK61" s="1"/>
  <c r="DM61" s="1"/>
  <c r="AO25"/>
  <c r="AT25" s="1"/>
  <c r="AY25" s="1"/>
  <c r="BD25" s="1"/>
  <c r="BI25" s="1"/>
  <c r="BN25" s="1"/>
  <c r="BS25" s="1"/>
  <c r="BX25" s="1"/>
  <c r="CC25" s="1"/>
  <c r="CH25" s="1"/>
  <c r="CM25" s="1"/>
  <c r="CO25" s="1"/>
  <c r="CQ25" s="1"/>
  <c r="CS25" s="1"/>
  <c r="CU25" s="1"/>
  <c r="CW25" s="1"/>
  <c r="CY25" s="1"/>
  <c r="DA25" s="1"/>
  <c r="DC25" s="1"/>
  <c r="DE25" s="1"/>
  <c r="DG25" s="1"/>
  <c r="DI25" s="1"/>
  <c r="DK25" s="1"/>
  <c r="DM25" s="1"/>
  <c r="AJ178"/>
  <c r="AO178" s="1"/>
  <c r="AT178" s="1"/>
  <c r="AY178" s="1"/>
  <c r="BD178" s="1"/>
  <c r="BI178" s="1"/>
  <c r="BN178" s="1"/>
  <c r="BS178" s="1"/>
  <c r="BX178" s="1"/>
  <c r="CC178" s="1"/>
  <c r="CH178" s="1"/>
  <c r="CM178" s="1"/>
  <c r="CO178" s="1"/>
  <c r="CQ178" s="1"/>
  <c r="CS178" s="1"/>
  <c r="CU178" s="1"/>
  <c r="CW178" s="1"/>
  <c r="CY178" s="1"/>
  <c r="DA178" s="1"/>
  <c r="DC178" s="1"/>
  <c r="DE178" s="1"/>
  <c r="DG178" s="1"/>
  <c r="DI178" s="1"/>
  <c r="DK178" s="1"/>
  <c r="DM178" s="1"/>
  <c r="AO124"/>
  <c r="AT124" s="1"/>
  <c r="AY124" s="1"/>
  <c r="BD124" s="1"/>
  <c r="BI124" s="1"/>
  <c r="BN124" s="1"/>
  <c r="BS124" s="1"/>
  <c r="BX124" s="1"/>
  <c r="CC124" s="1"/>
  <c r="CH124" s="1"/>
  <c r="CM124" s="1"/>
  <c r="CO124" s="1"/>
  <c r="CQ124" s="1"/>
  <c r="CS124" s="1"/>
  <c r="CU124" s="1"/>
  <c r="CW124" s="1"/>
  <c r="CY124" s="1"/>
  <c r="DA124" s="1"/>
  <c r="DC124" s="1"/>
  <c r="DE124" s="1"/>
  <c r="DG124" s="1"/>
  <c r="DI124" s="1"/>
  <c r="DK124" s="1"/>
  <c r="DM124" s="1"/>
  <c r="AO169"/>
  <c r="AT169" s="1"/>
  <c r="AY169" s="1"/>
  <c r="BD169" s="1"/>
  <c r="BI169" s="1"/>
  <c r="BN169" s="1"/>
  <c r="BS169" s="1"/>
  <c r="BX169" s="1"/>
  <c r="CC169" s="1"/>
  <c r="CH169" s="1"/>
  <c r="CM169" s="1"/>
  <c r="CO169" s="1"/>
  <c r="CQ169" s="1"/>
  <c r="CS169" s="1"/>
  <c r="CU169" s="1"/>
  <c r="CW169" s="1"/>
  <c r="CY169" s="1"/>
  <c r="DA169" s="1"/>
  <c r="DC169" s="1"/>
  <c r="DE169" s="1"/>
  <c r="DG169" s="1"/>
  <c r="DI169" s="1"/>
  <c r="DK169" s="1"/>
  <c r="DM169" s="1"/>
  <c r="AJ33"/>
  <c r="AO33" s="1"/>
  <c r="AT33" s="1"/>
  <c r="AY33" s="1"/>
  <c r="BD33" s="1"/>
  <c r="BI33" s="1"/>
  <c r="BN33" s="1"/>
  <c r="BS33" s="1"/>
  <c r="BX33" s="1"/>
  <c r="CC33" s="1"/>
  <c r="CH33" s="1"/>
  <c r="CM33" s="1"/>
  <c r="CO33" s="1"/>
  <c r="CQ33" s="1"/>
  <c r="CS33" s="1"/>
  <c r="CU33" s="1"/>
  <c r="CW33" s="1"/>
  <c r="CY33" s="1"/>
  <c r="DA33" s="1"/>
  <c r="DC33" s="1"/>
  <c r="DE33" s="1"/>
  <c r="DG33" s="1"/>
  <c r="DI33" s="1"/>
  <c r="DK33" s="1"/>
  <c r="DM33" s="1"/>
  <c r="AO44"/>
  <c r="AT44" s="1"/>
  <c r="AY44" s="1"/>
  <c r="BD44" s="1"/>
  <c r="BI44" s="1"/>
  <c r="BN44" s="1"/>
  <c r="BS44" s="1"/>
  <c r="BX44" s="1"/>
  <c r="CC44" s="1"/>
  <c r="CH44" s="1"/>
  <c r="CM44" s="1"/>
  <c r="CO44" s="1"/>
  <c r="CQ44" s="1"/>
  <c r="CS44" s="1"/>
  <c r="CU44" s="1"/>
  <c r="CW44" s="1"/>
  <c r="CY44" s="1"/>
  <c r="DA44" s="1"/>
  <c r="DC44" s="1"/>
  <c r="DE44" s="1"/>
  <c r="DG44" s="1"/>
  <c r="DI44" s="1"/>
  <c r="DK44" s="1"/>
  <c r="DM44" s="1"/>
  <c r="AJ50"/>
  <c r="AO50" s="1"/>
  <c r="AT50" s="1"/>
  <c r="AY50" s="1"/>
  <c r="BD50" s="1"/>
  <c r="BI50" s="1"/>
  <c r="BN50" s="1"/>
  <c r="BS50" s="1"/>
  <c r="BX50" s="1"/>
  <c r="CC50" s="1"/>
  <c r="CH50" s="1"/>
  <c r="CM50" s="1"/>
  <c r="CO50" s="1"/>
  <c r="CQ50" s="1"/>
  <c r="CS50" s="1"/>
  <c r="CU50" s="1"/>
  <c r="CW50" s="1"/>
  <c r="CY50" s="1"/>
  <c r="DA50" s="1"/>
  <c r="DC50" s="1"/>
  <c r="DE50" s="1"/>
  <c r="DG50" s="1"/>
  <c r="DI50" s="1"/>
  <c r="DK50" s="1"/>
  <c r="DM50" s="1"/>
  <c r="AO8"/>
  <c r="AT8" s="1"/>
  <c r="AY8" s="1"/>
  <c r="BD8" s="1"/>
  <c r="BI8" s="1"/>
  <c r="BN8" s="1"/>
  <c r="BS8" s="1"/>
  <c r="BX8" s="1"/>
  <c r="CC8" s="1"/>
  <c r="CH8" s="1"/>
  <c r="CM8" s="1"/>
  <c r="CO8" s="1"/>
  <c r="CQ8" s="1"/>
  <c r="CS8" s="1"/>
  <c r="CU8" s="1"/>
  <c r="CW8" s="1"/>
  <c r="CY8" s="1"/>
  <c r="DA8" s="1"/>
  <c r="DC8" s="1"/>
  <c r="DE8" s="1"/>
  <c r="DG8" s="1"/>
  <c r="DI8" s="1"/>
  <c r="DK8" s="1"/>
  <c r="DM8" s="1"/>
  <c r="AJ115"/>
  <c r="AO122"/>
  <c r="AT122" s="1"/>
  <c r="AY122" s="1"/>
  <c r="BD122" s="1"/>
  <c r="BI122" s="1"/>
  <c r="BN122" s="1"/>
  <c r="BS122" s="1"/>
  <c r="BX122" s="1"/>
  <c r="CC122" s="1"/>
  <c r="CH122" s="1"/>
  <c r="CM122" s="1"/>
  <c r="CO122" s="1"/>
  <c r="CQ122" s="1"/>
  <c r="CS122" s="1"/>
  <c r="CU122" s="1"/>
  <c r="CW122" s="1"/>
  <c r="CY122" s="1"/>
  <c r="DA122" s="1"/>
  <c r="DC122" s="1"/>
  <c r="DE122" s="1"/>
  <c r="DG122" s="1"/>
  <c r="DI122" s="1"/>
  <c r="DK122" s="1"/>
  <c r="DM122" s="1"/>
  <c r="AJ156"/>
  <c r="AO156" s="1"/>
  <c r="AT156" s="1"/>
  <c r="AY156" s="1"/>
  <c r="BD156" s="1"/>
  <c r="BI156" s="1"/>
  <c r="BN156" s="1"/>
  <c r="BS156" s="1"/>
  <c r="BX156" s="1"/>
  <c r="CC156" s="1"/>
  <c r="CH156" s="1"/>
  <c r="CM156" s="1"/>
  <c r="CO156" s="1"/>
  <c r="CQ156" s="1"/>
  <c r="CS156" s="1"/>
  <c r="CU156" s="1"/>
  <c r="CW156" s="1"/>
  <c r="CY156" s="1"/>
  <c r="DA156" s="1"/>
  <c r="DC156" s="1"/>
  <c r="DE156" s="1"/>
  <c r="DG156" s="1"/>
  <c r="DI156" s="1"/>
  <c r="DK156" s="1"/>
  <c r="DM156" s="1"/>
  <c r="AJ29"/>
  <c r="AO29" s="1"/>
  <c r="AT29" s="1"/>
  <c r="AY29" s="1"/>
  <c r="BD29" s="1"/>
  <c r="BI29" s="1"/>
  <c r="BN29" s="1"/>
  <c r="BS29" s="1"/>
  <c r="BX29" s="1"/>
  <c r="CC29" s="1"/>
  <c r="CH29" s="1"/>
  <c r="CM29" s="1"/>
  <c r="CO29" s="1"/>
  <c r="CQ29" s="1"/>
  <c r="CS29" s="1"/>
  <c r="CU29" s="1"/>
  <c r="CW29" s="1"/>
  <c r="CY29" s="1"/>
  <c r="DA29" s="1"/>
  <c r="DC29" s="1"/>
  <c r="DE29" s="1"/>
  <c r="DG29" s="1"/>
  <c r="DI29" s="1"/>
  <c r="DK29" s="1"/>
  <c r="DM29" s="1"/>
  <c r="AJ43"/>
  <c r="AO43" s="1"/>
  <c r="AT43" s="1"/>
  <c r="AY43" s="1"/>
  <c r="BD43" s="1"/>
  <c r="BI43" s="1"/>
  <c r="BN43" s="1"/>
  <c r="BS43" s="1"/>
  <c r="BX43" s="1"/>
  <c r="CC43" s="1"/>
  <c r="CH43" s="1"/>
  <c r="CM43" s="1"/>
  <c r="CO43" s="1"/>
  <c r="CQ43" s="1"/>
  <c r="CS43" s="1"/>
  <c r="CU43" s="1"/>
  <c r="CW43" s="1"/>
  <c r="CY43" s="1"/>
  <c r="DA43" s="1"/>
  <c r="DC43" s="1"/>
  <c r="DE43" s="1"/>
  <c r="DG43" s="1"/>
  <c r="DI43" s="1"/>
  <c r="DK43" s="1"/>
  <c r="DM43" s="1"/>
  <c r="AJ47"/>
  <c r="AO47" s="1"/>
  <c r="AT47" s="1"/>
  <c r="AY47" s="1"/>
  <c r="BD47" s="1"/>
  <c r="BI47" s="1"/>
  <c r="BN47" s="1"/>
  <c r="BS47" s="1"/>
  <c r="BX47" s="1"/>
  <c r="CC47" s="1"/>
  <c r="CH47" s="1"/>
  <c r="CM47" s="1"/>
  <c r="CO47" s="1"/>
  <c r="CQ47" s="1"/>
  <c r="CS47" s="1"/>
  <c r="CU47" s="1"/>
  <c r="CW47" s="1"/>
  <c r="CY47" s="1"/>
  <c r="DA47" s="1"/>
  <c r="DC47" s="1"/>
  <c r="DE47" s="1"/>
  <c r="DG47" s="1"/>
  <c r="DI47" s="1"/>
  <c r="DK47" s="1"/>
  <c r="DM47" s="1"/>
  <c r="AJ109"/>
  <c r="AO109" s="1"/>
  <c r="AT109" s="1"/>
  <c r="AY109" s="1"/>
  <c r="BD109" s="1"/>
  <c r="BI109" s="1"/>
  <c r="BN109" s="1"/>
  <c r="BS109" s="1"/>
  <c r="BX109" s="1"/>
  <c r="CC109" s="1"/>
  <c r="CH109" s="1"/>
  <c r="CM109" s="1"/>
  <c r="CO109" s="1"/>
  <c r="CQ109" s="1"/>
  <c r="CS109" s="1"/>
  <c r="CU109" s="1"/>
  <c r="CW109" s="1"/>
  <c r="CY109" s="1"/>
  <c r="DA109" s="1"/>
  <c r="DC109" s="1"/>
  <c r="DE109" s="1"/>
  <c r="DG109" s="1"/>
  <c r="DI109" s="1"/>
  <c r="DK109" s="1"/>
  <c r="DM109" s="1"/>
  <c r="AJ21"/>
  <c r="AO21" s="1"/>
  <c r="AT21" s="1"/>
  <c r="AY21" s="1"/>
  <c r="BD21" s="1"/>
  <c r="BI21" s="1"/>
  <c r="BN21" s="1"/>
  <c r="BS21" s="1"/>
  <c r="BX21" s="1"/>
  <c r="CC21" s="1"/>
  <c r="CH21" s="1"/>
  <c r="CM21" s="1"/>
  <c r="CO21" s="1"/>
  <c r="CQ21" s="1"/>
  <c r="CS21" s="1"/>
  <c r="CU21" s="1"/>
  <c r="CW21" s="1"/>
  <c r="CY21" s="1"/>
  <c r="DA21" s="1"/>
  <c r="DC21" s="1"/>
  <c r="DE21" s="1"/>
  <c r="DG21" s="1"/>
  <c r="DI21" s="1"/>
  <c r="DK21" s="1"/>
  <c r="DM21" s="1"/>
  <c r="AJ27"/>
  <c r="AO27" s="1"/>
  <c r="AT27" s="1"/>
  <c r="AY27" s="1"/>
  <c r="BD27" s="1"/>
  <c r="BI27" s="1"/>
  <c r="BN27" s="1"/>
  <c r="BS27" s="1"/>
  <c r="BX27" s="1"/>
  <c r="CC27" s="1"/>
  <c r="CH27" s="1"/>
  <c r="CM27" s="1"/>
  <c r="CO27" s="1"/>
  <c r="CQ27" s="1"/>
  <c r="CS27" s="1"/>
  <c r="CU27" s="1"/>
  <c r="CW27" s="1"/>
  <c r="CY27" s="1"/>
  <c r="DA27" s="1"/>
  <c r="DC27" s="1"/>
  <c r="DE27" s="1"/>
  <c r="DG27" s="1"/>
  <c r="DI27" s="1"/>
  <c r="DK27" s="1"/>
  <c r="DM27" s="1"/>
  <c r="AJ79"/>
  <c r="AO79" s="1"/>
  <c r="AT79" s="1"/>
  <c r="AY79" s="1"/>
  <c r="BD79" s="1"/>
  <c r="BI79" s="1"/>
  <c r="BN79" s="1"/>
  <c r="BS79" s="1"/>
  <c r="BX79" s="1"/>
  <c r="CC79" s="1"/>
  <c r="CH79" s="1"/>
  <c r="CM79" s="1"/>
  <c r="CO79" s="1"/>
  <c r="CQ79" s="1"/>
  <c r="CS79" s="1"/>
  <c r="CU79" s="1"/>
  <c r="CW79" s="1"/>
  <c r="CY79" s="1"/>
  <c r="DA79" s="1"/>
  <c r="DC79" s="1"/>
  <c r="DE79" s="1"/>
  <c r="DG79" s="1"/>
  <c r="DI79" s="1"/>
  <c r="DK79" s="1"/>
  <c r="DM79" s="1"/>
  <c r="AJ132"/>
  <c r="AO132" s="1"/>
  <c r="AT132" s="1"/>
  <c r="AY132" s="1"/>
  <c r="BD132" s="1"/>
  <c r="BI132" s="1"/>
  <c r="BN132" s="1"/>
  <c r="BS132" s="1"/>
  <c r="BX132" s="1"/>
  <c r="CC132" s="1"/>
  <c r="CH132" s="1"/>
  <c r="CM132" s="1"/>
  <c r="CO132" s="1"/>
  <c r="CQ132" s="1"/>
  <c r="CS132" s="1"/>
  <c r="CU132" s="1"/>
  <c r="CW132" s="1"/>
  <c r="CY132" s="1"/>
  <c r="DA132" s="1"/>
  <c r="DC132" s="1"/>
  <c r="DE132" s="1"/>
  <c r="DG132" s="1"/>
  <c r="DI132" s="1"/>
  <c r="DK132" s="1"/>
  <c r="DM132" s="1"/>
  <c r="AJ147"/>
  <c r="AO147" s="1"/>
  <c r="AT147" s="1"/>
  <c r="AY147" s="1"/>
  <c r="BD147" s="1"/>
  <c r="BI147" s="1"/>
  <c r="BN147" s="1"/>
  <c r="BS147" s="1"/>
  <c r="BX147" s="1"/>
  <c r="CC147" s="1"/>
  <c r="CH147" s="1"/>
  <c r="CM147" s="1"/>
  <c r="CO147" s="1"/>
  <c r="CQ147" s="1"/>
  <c r="CS147" s="1"/>
  <c r="CU147" s="1"/>
  <c r="CW147" s="1"/>
  <c r="CY147" s="1"/>
  <c r="DA147" s="1"/>
  <c r="DC147" s="1"/>
  <c r="DE147" s="1"/>
  <c r="DG147" s="1"/>
  <c r="DI147" s="1"/>
  <c r="DK147" s="1"/>
  <c r="DM147" s="1"/>
  <c r="AJ159"/>
  <c r="AO159" s="1"/>
  <c r="AT159" s="1"/>
  <c r="AY159" s="1"/>
  <c r="BD159" s="1"/>
  <c r="BI159" s="1"/>
  <c r="BN159" s="1"/>
  <c r="BS159" s="1"/>
  <c r="BX159" s="1"/>
  <c r="CC159" s="1"/>
  <c r="CH159" s="1"/>
  <c r="CM159" s="1"/>
  <c r="CO159" s="1"/>
  <c r="CQ159" s="1"/>
  <c r="CS159" s="1"/>
  <c r="CU159" s="1"/>
  <c r="CW159" s="1"/>
  <c r="CY159" s="1"/>
  <c r="DA159" s="1"/>
  <c r="DC159" s="1"/>
  <c r="DE159" s="1"/>
  <c r="DG159" s="1"/>
  <c r="DI159" s="1"/>
  <c r="DK159" s="1"/>
  <c r="DM159" s="1"/>
  <c r="AO163"/>
  <c r="AT163" s="1"/>
  <c r="AY163" s="1"/>
  <c r="BD163" s="1"/>
  <c r="BI163" s="1"/>
  <c r="BN163" s="1"/>
  <c r="BS163" s="1"/>
  <c r="BX163" s="1"/>
  <c r="CC163" s="1"/>
  <c r="CH163" s="1"/>
  <c r="CM163" s="1"/>
  <c r="CO163" s="1"/>
  <c r="CQ163" s="1"/>
  <c r="CS163" s="1"/>
  <c r="CU163" s="1"/>
  <c r="CW163" s="1"/>
  <c r="CY163" s="1"/>
  <c r="DA163" s="1"/>
  <c r="DC163" s="1"/>
  <c r="DE163" s="1"/>
  <c r="DG163" s="1"/>
  <c r="DI163" s="1"/>
  <c r="DK163" s="1"/>
  <c r="DM163" s="1"/>
  <c r="AJ96"/>
  <c r="AO96" s="1"/>
  <c r="AT96" s="1"/>
  <c r="AY96" s="1"/>
  <c r="BD96" s="1"/>
  <c r="BI96" s="1"/>
  <c r="BN96" s="1"/>
  <c r="BS96" s="1"/>
  <c r="BX96" s="1"/>
  <c r="CC96" s="1"/>
  <c r="CH96" s="1"/>
  <c r="CM96" s="1"/>
  <c r="CO96" s="1"/>
  <c r="CQ96" s="1"/>
  <c r="CS96" s="1"/>
  <c r="CU96" s="1"/>
  <c r="CW96" s="1"/>
  <c r="CY96" s="1"/>
  <c r="DA96" s="1"/>
  <c r="DC96" s="1"/>
  <c r="DE96" s="1"/>
  <c r="DG96" s="1"/>
  <c r="DI96" s="1"/>
  <c r="DK96" s="1"/>
  <c r="DM96" s="1"/>
  <c r="AJ138"/>
  <c r="AO138" s="1"/>
  <c r="AT138" s="1"/>
  <c r="AY138" s="1"/>
  <c r="BD138" s="1"/>
  <c r="BI138" s="1"/>
  <c r="BN138" s="1"/>
  <c r="BS138" s="1"/>
  <c r="BX138" s="1"/>
  <c r="CC138" s="1"/>
  <c r="CH138" s="1"/>
  <c r="CM138" s="1"/>
  <c r="CO138" s="1"/>
  <c r="CQ138" s="1"/>
  <c r="CS138" s="1"/>
  <c r="CU138" s="1"/>
  <c r="CW138" s="1"/>
  <c r="CY138" s="1"/>
  <c r="DA138" s="1"/>
  <c r="DC138" s="1"/>
  <c r="DE138" s="1"/>
  <c r="DG138" s="1"/>
  <c r="DI138" s="1"/>
  <c r="DK138" s="1"/>
  <c r="DM138" s="1"/>
  <c r="AO118"/>
  <c r="AT118" s="1"/>
  <c r="AY118" s="1"/>
  <c r="BD118" s="1"/>
  <c r="BI118" s="1"/>
  <c r="BN118" s="1"/>
  <c r="BS118" s="1"/>
  <c r="BX118" s="1"/>
  <c r="CC118" s="1"/>
  <c r="CH118" s="1"/>
  <c r="CM118" s="1"/>
  <c r="CO118" s="1"/>
  <c r="CQ118" s="1"/>
  <c r="CS118" s="1"/>
  <c r="CU118" s="1"/>
  <c r="CW118" s="1"/>
  <c r="CY118" s="1"/>
  <c r="DA118" s="1"/>
  <c r="DC118" s="1"/>
  <c r="DE118" s="1"/>
  <c r="DG118" s="1"/>
  <c r="DI118" s="1"/>
  <c r="DK118" s="1"/>
  <c r="DM118" s="1"/>
  <c r="AJ113"/>
  <c r="AO113" s="1"/>
  <c r="AT113" s="1"/>
  <c r="AY113" s="1"/>
  <c r="BD113" s="1"/>
  <c r="BI113" s="1"/>
  <c r="BN113" s="1"/>
  <c r="BS113" s="1"/>
  <c r="BX113" s="1"/>
  <c r="CC113" s="1"/>
  <c r="CH113" s="1"/>
  <c r="CM113" s="1"/>
  <c r="CO113" s="1"/>
  <c r="CQ113" s="1"/>
  <c r="CS113" s="1"/>
  <c r="CU113" s="1"/>
  <c r="CW113" s="1"/>
  <c r="CY113" s="1"/>
  <c r="DA113" s="1"/>
  <c r="DC113" s="1"/>
  <c r="DE113" s="1"/>
  <c r="DG113" s="1"/>
  <c r="DI113" s="1"/>
  <c r="DK113" s="1"/>
  <c r="DM113" s="1"/>
  <c r="AE172"/>
  <c r="AJ172" s="1"/>
  <c r="AO172" s="1"/>
  <c r="AT172" s="1"/>
  <c r="AY172" s="1"/>
  <c r="BD172" s="1"/>
  <c r="BI172" s="1"/>
  <c r="BN172" s="1"/>
  <c r="BS172" s="1"/>
  <c r="BX172" s="1"/>
  <c r="CC172" s="1"/>
  <c r="CH172" s="1"/>
  <c r="CM172" s="1"/>
  <c r="CO172" s="1"/>
  <c r="CQ172" s="1"/>
  <c r="CS172" s="1"/>
  <c r="CU172" s="1"/>
  <c r="CW172" s="1"/>
  <c r="CY172" s="1"/>
  <c r="DA172" s="1"/>
  <c r="DC172" s="1"/>
  <c r="DE172" s="1"/>
  <c r="DG172" s="1"/>
  <c r="DI172" s="1"/>
  <c r="DK172" s="1"/>
  <c r="DM172" s="1"/>
  <c r="AO51"/>
  <c r="AT51" s="1"/>
  <c r="AY51" s="1"/>
  <c r="BD51" s="1"/>
  <c r="BI51" s="1"/>
  <c r="BN51" s="1"/>
  <c r="BS51" s="1"/>
  <c r="BX51" s="1"/>
  <c r="CC51" s="1"/>
  <c r="CH51" s="1"/>
  <c r="CM51" s="1"/>
  <c r="CO51" s="1"/>
  <c r="CQ51" s="1"/>
  <c r="CS51" s="1"/>
  <c r="CU51" s="1"/>
  <c r="CW51" s="1"/>
  <c r="CY51" s="1"/>
  <c r="DA51" s="1"/>
  <c r="DC51" s="1"/>
  <c r="DE51" s="1"/>
  <c r="DG51" s="1"/>
  <c r="DI51" s="1"/>
  <c r="DK51" s="1"/>
  <c r="DM51" s="1"/>
  <c r="AJ82"/>
  <c r="AO82" s="1"/>
  <c r="AT82" s="1"/>
  <c r="AY82" s="1"/>
  <c r="BD82" s="1"/>
  <c r="BI82" s="1"/>
  <c r="BN82" s="1"/>
  <c r="BS82" s="1"/>
  <c r="BX82" s="1"/>
  <c r="CC82" s="1"/>
  <c r="CH82" s="1"/>
  <c r="CM82" s="1"/>
  <c r="CO82" s="1"/>
  <c r="CQ82" s="1"/>
  <c r="CS82" s="1"/>
  <c r="CU82" s="1"/>
  <c r="CW82" s="1"/>
  <c r="CY82" s="1"/>
  <c r="DA82" s="1"/>
  <c r="DC82" s="1"/>
  <c r="DE82" s="1"/>
  <c r="DG82" s="1"/>
  <c r="DI82" s="1"/>
  <c r="DK82" s="1"/>
  <c r="DM82" s="1"/>
  <c r="AJ83"/>
  <c r="AJ93"/>
  <c r="AO93" s="1"/>
  <c r="AT17"/>
  <c r="AY17" s="1"/>
  <c r="BD17" s="1"/>
  <c r="BI17" s="1"/>
  <c r="BN17" s="1"/>
  <c r="BS17" s="1"/>
  <c r="BX17" s="1"/>
  <c r="CC17" s="1"/>
  <c r="CH17" s="1"/>
  <c r="CM17" s="1"/>
  <c r="CO17" s="1"/>
  <c r="CQ17" s="1"/>
  <c r="CS17" s="1"/>
  <c r="CU17" s="1"/>
  <c r="CW17" s="1"/>
  <c r="CY17" s="1"/>
  <c r="DA17" s="1"/>
  <c r="DC17" s="1"/>
  <c r="DE17" s="1"/>
  <c r="DG17" s="1"/>
  <c r="DI17" s="1"/>
  <c r="DK17" s="1"/>
  <c r="DM17" s="1"/>
  <c r="AJ60"/>
  <c r="AO60" s="1"/>
  <c r="AT60" s="1"/>
  <c r="AY60" s="1"/>
  <c r="BD60" s="1"/>
  <c r="BI60" s="1"/>
  <c r="BN60" s="1"/>
  <c r="BS60" s="1"/>
  <c r="BX60" s="1"/>
  <c r="CC60" s="1"/>
  <c r="CH60" s="1"/>
  <c r="CM60" s="1"/>
  <c r="CO60" s="1"/>
  <c r="CQ60" s="1"/>
  <c r="CS60" s="1"/>
  <c r="CU60" s="1"/>
  <c r="CW60" s="1"/>
  <c r="CY60" s="1"/>
  <c r="DA60" s="1"/>
  <c r="DC60" s="1"/>
  <c r="DE60" s="1"/>
  <c r="DG60" s="1"/>
  <c r="DI60" s="1"/>
  <c r="DK60" s="1"/>
  <c r="DM60" s="1"/>
  <c r="AT92"/>
  <c r="AY92" s="1"/>
  <c r="BD92" s="1"/>
  <c r="BI92" s="1"/>
  <c r="BN92" s="1"/>
  <c r="BS92" s="1"/>
  <c r="BX92" s="1"/>
  <c r="CC92" s="1"/>
  <c r="CH92" s="1"/>
  <c r="CM92" s="1"/>
  <c r="CO92" s="1"/>
  <c r="CQ92" s="1"/>
  <c r="CS92" s="1"/>
  <c r="CU92" s="1"/>
  <c r="CW92" s="1"/>
  <c r="CY92" s="1"/>
  <c r="DA92" s="1"/>
  <c r="DC92" s="1"/>
  <c r="DE92" s="1"/>
  <c r="DG92" s="1"/>
  <c r="DI92" s="1"/>
  <c r="DK92" s="1"/>
  <c r="DM92" s="1"/>
  <c r="AJ56"/>
  <c r="AO56" s="1"/>
  <c r="AT56" s="1"/>
  <c r="AY56" s="1"/>
  <c r="BD56" s="1"/>
  <c r="BI56" s="1"/>
  <c r="BN56" s="1"/>
  <c r="BS56" s="1"/>
  <c r="BX56" s="1"/>
  <c r="CC56" s="1"/>
  <c r="CH56" s="1"/>
  <c r="CM56" s="1"/>
  <c r="CO56" s="1"/>
  <c r="CQ56" s="1"/>
  <c r="CS56" s="1"/>
  <c r="CU56" s="1"/>
  <c r="CW56" s="1"/>
  <c r="CY56" s="1"/>
  <c r="DA56" s="1"/>
  <c r="DC56" s="1"/>
  <c r="DE56" s="1"/>
  <c r="DG56" s="1"/>
  <c r="DI56" s="1"/>
  <c r="DK56" s="1"/>
  <c r="DM56" s="1"/>
  <c r="AJ68"/>
  <c r="AO68" s="1"/>
  <c r="AT68" s="1"/>
  <c r="AY68" s="1"/>
  <c r="BD68" s="1"/>
  <c r="BI68" s="1"/>
  <c r="BN68" s="1"/>
  <c r="BS68" s="1"/>
  <c r="BX68" s="1"/>
  <c r="CC68" s="1"/>
  <c r="CH68" s="1"/>
  <c r="CM68" s="1"/>
  <c r="CO68" s="1"/>
  <c r="CQ68" s="1"/>
  <c r="CS68" s="1"/>
  <c r="CU68" s="1"/>
  <c r="CW68" s="1"/>
  <c r="CY68" s="1"/>
  <c r="DA68" s="1"/>
  <c r="DC68" s="1"/>
  <c r="DE68" s="1"/>
  <c r="DG68" s="1"/>
  <c r="DI68" s="1"/>
  <c r="DK68" s="1"/>
  <c r="DM68" s="1"/>
  <c r="AJ98"/>
  <c r="AO98" s="1"/>
  <c r="AT98" s="1"/>
  <c r="AY98" s="1"/>
  <c r="BD98" s="1"/>
  <c r="BI98" s="1"/>
  <c r="BN98" s="1"/>
  <c r="BS98" s="1"/>
  <c r="BX98" s="1"/>
  <c r="CC98" s="1"/>
  <c r="CH98" s="1"/>
  <c r="CM98" s="1"/>
  <c r="CO98" s="1"/>
  <c r="CQ98" s="1"/>
  <c r="CS98" s="1"/>
  <c r="CU98" s="1"/>
  <c r="CW98" s="1"/>
  <c r="CY98" s="1"/>
  <c r="DA98" s="1"/>
  <c r="DC98" s="1"/>
  <c r="DE98" s="1"/>
  <c r="DG98" s="1"/>
  <c r="DI98" s="1"/>
  <c r="DK98" s="1"/>
  <c r="DM98" s="1"/>
  <c r="AJ176"/>
  <c r="AY176" s="1"/>
  <c r="BN176" s="1"/>
  <c r="BS176" s="1"/>
  <c r="BX176" s="1"/>
  <c r="CC176" s="1"/>
  <c r="CH176" s="1"/>
  <c r="CM176" s="1"/>
  <c r="CO176" s="1"/>
  <c r="CQ176" s="1"/>
  <c r="CS176" s="1"/>
  <c r="CU176" s="1"/>
  <c r="CW176" s="1"/>
  <c r="CY176" s="1"/>
  <c r="DA176" s="1"/>
  <c r="DC176" s="1"/>
  <c r="DE176" s="1"/>
  <c r="DG176" s="1"/>
  <c r="DI176" s="1"/>
  <c r="DK176" s="1"/>
  <c r="DM176" s="1"/>
  <c r="AJ34"/>
  <c r="AO34" s="1"/>
  <c r="AT34" s="1"/>
  <c r="AY34" s="1"/>
  <c r="BD34" s="1"/>
  <c r="BI34" s="1"/>
  <c r="BN34" s="1"/>
  <c r="BS34" s="1"/>
  <c r="BX34" s="1"/>
  <c r="CC34" s="1"/>
  <c r="CH34" s="1"/>
  <c r="CM34" s="1"/>
  <c r="CO34" s="1"/>
  <c r="CQ34" s="1"/>
  <c r="CS34" s="1"/>
  <c r="CU34" s="1"/>
  <c r="CW34" s="1"/>
  <c r="CY34" s="1"/>
  <c r="DA34" s="1"/>
  <c r="DC34" s="1"/>
  <c r="DE34" s="1"/>
  <c r="DG34" s="1"/>
  <c r="DI34" s="1"/>
  <c r="DK34" s="1"/>
  <c r="DM34" s="1"/>
  <c r="AO72"/>
  <c r="AT72" s="1"/>
  <c r="AY72" s="1"/>
  <c r="BD72" s="1"/>
  <c r="BI72" s="1"/>
  <c r="BN72" s="1"/>
  <c r="BS72" s="1"/>
  <c r="BX72" s="1"/>
  <c r="CC72" s="1"/>
  <c r="CH72" s="1"/>
  <c r="CM72" s="1"/>
  <c r="CO72" s="1"/>
  <c r="CQ72" s="1"/>
  <c r="CS72" s="1"/>
  <c r="CU72" s="1"/>
  <c r="CW72" s="1"/>
  <c r="CY72" s="1"/>
  <c r="DA72" s="1"/>
  <c r="DC72" s="1"/>
  <c r="DE72" s="1"/>
  <c r="DG72" s="1"/>
  <c r="DI72" s="1"/>
  <c r="DK72" s="1"/>
  <c r="DM72" s="1"/>
  <c r="AO85"/>
  <c r="AT85" s="1"/>
  <c r="AY85" s="1"/>
  <c r="BD85" s="1"/>
  <c r="BI85" s="1"/>
  <c r="BN85" s="1"/>
  <c r="BS85" s="1"/>
  <c r="BX85" s="1"/>
  <c r="CC85" s="1"/>
  <c r="CH85" s="1"/>
  <c r="CM85" s="1"/>
  <c r="CO85" s="1"/>
  <c r="CQ85" s="1"/>
  <c r="CS85" s="1"/>
  <c r="CU85" s="1"/>
  <c r="CW85" s="1"/>
  <c r="CY85" s="1"/>
  <c r="DA85" s="1"/>
  <c r="DC85" s="1"/>
  <c r="DE85" s="1"/>
  <c r="DG85" s="1"/>
  <c r="DI85" s="1"/>
  <c r="DK85" s="1"/>
  <c r="DM85" s="1"/>
  <c r="AJ110"/>
  <c r="AO110" s="1"/>
  <c r="AT110" s="1"/>
  <c r="AY110" s="1"/>
  <c r="BD110" s="1"/>
  <c r="BI110" s="1"/>
  <c r="BN110" s="1"/>
  <c r="BS110" s="1"/>
  <c r="BX110" s="1"/>
  <c r="CC110" s="1"/>
  <c r="CH110" s="1"/>
  <c r="CM110" s="1"/>
  <c r="CO110" s="1"/>
  <c r="CQ110" s="1"/>
  <c r="CS110" s="1"/>
  <c r="CU110" s="1"/>
  <c r="CW110" s="1"/>
  <c r="CY110" s="1"/>
  <c r="DA110" s="1"/>
  <c r="DC110" s="1"/>
  <c r="DE110" s="1"/>
  <c r="DG110" s="1"/>
  <c r="DI110" s="1"/>
  <c r="DK110" s="1"/>
  <c r="DM110" s="1"/>
  <c r="AJ111"/>
  <c r="AO111" s="1"/>
  <c r="AT111" s="1"/>
  <c r="AY111" s="1"/>
  <c r="BD111" s="1"/>
  <c r="BI111" s="1"/>
  <c r="BN111" s="1"/>
  <c r="BS111" s="1"/>
  <c r="BX111" s="1"/>
  <c r="CC111" s="1"/>
  <c r="CH111" s="1"/>
  <c r="CM111" s="1"/>
  <c r="CO111" s="1"/>
  <c r="CQ111" s="1"/>
  <c r="CS111" s="1"/>
  <c r="CU111" s="1"/>
  <c r="CW111" s="1"/>
  <c r="CY111" s="1"/>
  <c r="DA111" s="1"/>
  <c r="DC111" s="1"/>
  <c r="DE111" s="1"/>
  <c r="DG111" s="1"/>
  <c r="DI111" s="1"/>
  <c r="DK111" s="1"/>
  <c r="DM111" s="1"/>
  <c r="AJ137"/>
  <c r="AO137" s="1"/>
  <c r="AT137" s="1"/>
  <c r="AY137" s="1"/>
  <c r="BD137" s="1"/>
  <c r="BI137" s="1"/>
  <c r="BN137" s="1"/>
  <c r="BS137" s="1"/>
  <c r="BX137" s="1"/>
  <c r="CC137" s="1"/>
  <c r="CH137" s="1"/>
  <c r="CM137" s="1"/>
  <c r="CO137" s="1"/>
  <c r="CQ137" s="1"/>
  <c r="CS137" s="1"/>
  <c r="CU137" s="1"/>
  <c r="CW137" s="1"/>
  <c r="CY137" s="1"/>
  <c r="DA137" s="1"/>
  <c r="DC137" s="1"/>
  <c r="DE137" s="1"/>
  <c r="DG137" s="1"/>
  <c r="DI137" s="1"/>
  <c r="DK137" s="1"/>
  <c r="DM137" s="1"/>
  <c r="AO158"/>
  <c r="AT158" s="1"/>
  <c r="AY158" s="1"/>
  <c r="BD158" s="1"/>
  <c r="BI158" s="1"/>
  <c r="BN158" s="1"/>
  <c r="BS158" s="1"/>
  <c r="BX158" s="1"/>
  <c r="CC158" s="1"/>
  <c r="CH158" s="1"/>
  <c r="CM158" s="1"/>
  <c r="CO158" s="1"/>
  <c r="CQ158" s="1"/>
  <c r="CS158" s="1"/>
  <c r="CU158" s="1"/>
  <c r="CW158" s="1"/>
  <c r="CY158" s="1"/>
  <c r="DA158" s="1"/>
  <c r="DC158" s="1"/>
  <c r="DE158" s="1"/>
  <c r="DG158" s="1"/>
  <c r="DI158" s="1"/>
  <c r="DK158" s="1"/>
  <c r="DM158" s="1"/>
  <c r="AJ164"/>
  <c r="AO164" s="1"/>
  <c r="AT164" s="1"/>
  <c r="AY164" s="1"/>
  <c r="BD164" s="1"/>
  <c r="BI164" s="1"/>
  <c r="BN164" s="1"/>
  <c r="BS164" s="1"/>
  <c r="BX164" s="1"/>
  <c r="CC164" s="1"/>
  <c r="CH164" s="1"/>
  <c r="CM164" s="1"/>
  <c r="CO164" s="1"/>
  <c r="CQ164" s="1"/>
  <c r="CS164" s="1"/>
  <c r="CU164" s="1"/>
  <c r="CW164" s="1"/>
  <c r="CY164" s="1"/>
  <c r="DA164" s="1"/>
  <c r="DC164" s="1"/>
  <c r="DE164" s="1"/>
  <c r="DG164" s="1"/>
  <c r="DI164" s="1"/>
  <c r="DK164" s="1"/>
  <c r="DM164" s="1"/>
  <c r="AJ99"/>
  <c r="AO99" s="1"/>
  <c r="AT99" s="1"/>
  <c r="AY99" s="1"/>
  <c r="BD99" s="1"/>
  <c r="BI99" s="1"/>
  <c r="BN99" s="1"/>
  <c r="BS99" s="1"/>
  <c r="BX99" s="1"/>
  <c r="CC99" s="1"/>
  <c r="CH99" s="1"/>
  <c r="CM99" s="1"/>
  <c r="CO99" s="1"/>
  <c r="CQ99" s="1"/>
  <c r="CS99" s="1"/>
  <c r="CU99" s="1"/>
  <c r="CW99" s="1"/>
  <c r="CY99" s="1"/>
  <c r="DA99" s="1"/>
  <c r="DC99" s="1"/>
  <c r="DE99" s="1"/>
  <c r="DG99" s="1"/>
  <c r="DI99" s="1"/>
  <c r="DK99" s="1"/>
  <c r="DM99" s="1"/>
  <c r="AJ112"/>
  <c r="AJ127"/>
  <c r="AO127" s="1"/>
  <c r="AT127" s="1"/>
  <c r="AY127" s="1"/>
  <c r="BD127" s="1"/>
  <c r="BI127" s="1"/>
  <c r="BN127" s="1"/>
  <c r="BS127" s="1"/>
  <c r="BX127" s="1"/>
  <c r="CC127" s="1"/>
  <c r="CH127" s="1"/>
  <c r="CM127" s="1"/>
  <c r="CO127" s="1"/>
  <c r="CQ127" s="1"/>
  <c r="CS127" s="1"/>
  <c r="CU127" s="1"/>
  <c r="CW127" s="1"/>
  <c r="CY127" s="1"/>
  <c r="DA127" s="1"/>
  <c r="DC127" s="1"/>
  <c r="DE127" s="1"/>
  <c r="DG127" s="1"/>
  <c r="DI127" s="1"/>
  <c r="DK127" s="1"/>
  <c r="DM127" s="1"/>
  <c r="AJ152"/>
  <c r="AO152" s="1"/>
  <c r="AT152" s="1"/>
  <c r="AY152" s="1"/>
  <c r="BD152" s="1"/>
  <c r="BI152" s="1"/>
  <c r="BN152" s="1"/>
  <c r="BS152" s="1"/>
  <c r="BX152" s="1"/>
  <c r="CC152" s="1"/>
  <c r="CH152" s="1"/>
  <c r="CM152" s="1"/>
  <c r="CO152" s="1"/>
  <c r="CQ152" s="1"/>
  <c r="CS152" s="1"/>
  <c r="CU152" s="1"/>
  <c r="CW152" s="1"/>
  <c r="CY152" s="1"/>
  <c r="DA152" s="1"/>
  <c r="DC152" s="1"/>
  <c r="DE152" s="1"/>
  <c r="DG152" s="1"/>
  <c r="DI152" s="1"/>
  <c r="DK152" s="1"/>
  <c r="DM152" s="1"/>
  <c r="AJ160"/>
  <c r="AJ30"/>
  <c r="AO30" s="1"/>
  <c r="AT30" s="1"/>
  <c r="AY30" s="1"/>
  <c r="BD30" s="1"/>
  <c r="BI30" s="1"/>
  <c r="BN30" s="1"/>
  <c r="BS30" s="1"/>
  <c r="BX30" s="1"/>
  <c r="CC30" s="1"/>
  <c r="CH30" s="1"/>
  <c r="CM30" s="1"/>
  <c r="CO30" s="1"/>
  <c r="CQ30" s="1"/>
  <c r="CS30" s="1"/>
  <c r="CU30" s="1"/>
  <c r="CW30" s="1"/>
  <c r="CY30" s="1"/>
  <c r="DA30" s="1"/>
  <c r="DC30" s="1"/>
  <c r="DE30" s="1"/>
  <c r="DG30" s="1"/>
  <c r="DI30" s="1"/>
  <c r="DK30" s="1"/>
  <c r="DM30" s="1"/>
  <c r="AJ121"/>
  <c r="AO121" s="1"/>
  <c r="AT121" s="1"/>
  <c r="AY121" s="1"/>
  <c r="BD121" s="1"/>
  <c r="BI121" s="1"/>
  <c r="BN121" s="1"/>
  <c r="BS121" s="1"/>
  <c r="BX121" s="1"/>
  <c r="CC121" s="1"/>
  <c r="CH121" s="1"/>
  <c r="CM121" s="1"/>
  <c r="CO121" s="1"/>
  <c r="CQ121" s="1"/>
  <c r="CS121" s="1"/>
  <c r="CU121" s="1"/>
  <c r="CW121" s="1"/>
  <c r="CY121" s="1"/>
  <c r="DA121" s="1"/>
  <c r="DC121" s="1"/>
  <c r="DE121" s="1"/>
  <c r="DG121" s="1"/>
  <c r="DI121" s="1"/>
  <c r="DK121" s="1"/>
  <c r="DM121" s="1"/>
  <c r="AJ177"/>
  <c r="AO177" s="1"/>
  <c r="AT177" s="1"/>
  <c r="AY177" s="1"/>
  <c r="BD177" s="1"/>
  <c r="BI177" s="1"/>
  <c r="BN177" s="1"/>
  <c r="BS177" s="1"/>
  <c r="BX177" s="1"/>
  <c r="CC177" s="1"/>
  <c r="CH177" s="1"/>
  <c r="CM177" s="1"/>
  <c r="CO177" s="1"/>
  <c r="CQ177" s="1"/>
  <c r="CS177" s="1"/>
  <c r="CU177" s="1"/>
  <c r="CW177" s="1"/>
  <c r="CY177" s="1"/>
  <c r="DA177" s="1"/>
  <c r="DC177" s="1"/>
  <c r="DE177" s="1"/>
  <c r="DG177" s="1"/>
  <c r="DI177" s="1"/>
  <c r="DK177" s="1"/>
  <c r="DM177" s="1"/>
  <c r="AJ179"/>
  <c r="AO179" s="1"/>
  <c r="AT179" s="1"/>
  <c r="AY179" s="1"/>
  <c r="BD179" s="1"/>
  <c r="BI179" s="1"/>
  <c r="BN179" s="1"/>
  <c r="BS179" s="1"/>
  <c r="BX179" s="1"/>
  <c r="CC179" s="1"/>
  <c r="CH179" s="1"/>
  <c r="CM179" s="1"/>
  <c r="CO179" s="1"/>
  <c r="CQ179" s="1"/>
  <c r="CS179" s="1"/>
  <c r="CU179" s="1"/>
  <c r="CW179" s="1"/>
  <c r="CY179" s="1"/>
  <c r="DA179" s="1"/>
  <c r="DC179" s="1"/>
  <c r="DE179" s="1"/>
  <c r="DG179" s="1"/>
  <c r="DI179" s="1"/>
  <c r="DK179" s="1"/>
  <c r="DM179" s="1"/>
  <c r="AJ123"/>
  <c r="AO123" s="1"/>
  <c r="AT123" s="1"/>
  <c r="AY123" s="1"/>
  <c r="BD123" s="1"/>
  <c r="BI123" s="1"/>
  <c r="BN123" s="1"/>
  <c r="BS123" s="1"/>
  <c r="BX123" s="1"/>
  <c r="CC123" s="1"/>
  <c r="CH123" s="1"/>
  <c r="CM123" s="1"/>
  <c r="CO123" s="1"/>
  <c r="CQ123" s="1"/>
  <c r="CS123" s="1"/>
  <c r="CU123" s="1"/>
  <c r="CW123" s="1"/>
  <c r="CY123" s="1"/>
  <c r="DA123" s="1"/>
  <c r="DC123" s="1"/>
  <c r="DE123" s="1"/>
  <c r="DG123" s="1"/>
  <c r="DI123" s="1"/>
  <c r="DK123" s="1"/>
  <c r="DM123" s="1"/>
  <c r="AJ20"/>
  <c r="AO20" s="1"/>
  <c r="AT20" s="1"/>
  <c r="AY20" s="1"/>
  <c r="BD20" s="1"/>
  <c r="BI20" s="1"/>
  <c r="BN20" s="1"/>
  <c r="BS20" s="1"/>
  <c r="BX20" s="1"/>
  <c r="CC20" s="1"/>
  <c r="CH20" s="1"/>
  <c r="CM20" s="1"/>
  <c r="CO20" s="1"/>
  <c r="CQ20" s="1"/>
  <c r="CS20" s="1"/>
  <c r="CU20" s="1"/>
  <c r="CW20" s="1"/>
  <c r="CY20" s="1"/>
  <c r="DA20" s="1"/>
  <c r="DC20" s="1"/>
  <c r="DE20" s="1"/>
  <c r="DG20" s="1"/>
  <c r="DI20" s="1"/>
  <c r="DK20" s="1"/>
  <c r="DM20" s="1"/>
  <c r="AJ63"/>
  <c r="AO63" s="1"/>
  <c r="AT63" s="1"/>
  <c r="AY63" s="1"/>
  <c r="BD63" s="1"/>
  <c r="BI63" s="1"/>
  <c r="BN63" s="1"/>
  <c r="BS63" s="1"/>
  <c r="BX63" s="1"/>
  <c r="CC63" s="1"/>
  <c r="CH63" s="1"/>
  <c r="CM63" s="1"/>
  <c r="CO63" s="1"/>
  <c r="CQ63" s="1"/>
  <c r="CS63" s="1"/>
  <c r="CU63" s="1"/>
  <c r="CW63" s="1"/>
  <c r="CY63" s="1"/>
  <c r="DA63" s="1"/>
  <c r="DC63" s="1"/>
  <c r="DE63" s="1"/>
  <c r="DG63" s="1"/>
  <c r="DI63" s="1"/>
  <c r="DK63" s="1"/>
  <c r="DM63" s="1"/>
  <c r="AJ67"/>
  <c r="AO67" s="1"/>
  <c r="AT67" s="1"/>
  <c r="AY67" s="1"/>
  <c r="BD67" s="1"/>
  <c r="BI67" s="1"/>
  <c r="BN67" s="1"/>
  <c r="BS67" s="1"/>
  <c r="BX67" s="1"/>
  <c r="CC67" s="1"/>
  <c r="CH67" s="1"/>
  <c r="CM67" s="1"/>
  <c r="CO67" s="1"/>
  <c r="CQ67" s="1"/>
  <c r="CS67" s="1"/>
  <c r="CU67" s="1"/>
  <c r="CW67" s="1"/>
  <c r="CY67" s="1"/>
  <c r="DA67" s="1"/>
  <c r="DC67" s="1"/>
  <c r="DE67" s="1"/>
  <c r="DG67" s="1"/>
  <c r="DI67" s="1"/>
  <c r="DK67" s="1"/>
  <c r="DM67" s="1"/>
  <c r="AO26"/>
  <c r="AT26" s="1"/>
  <c r="AY26" s="1"/>
  <c r="BD26" s="1"/>
  <c r="BI26" s="1"/>
  <c r="BN26" s="1"/>
  <c r="BS26" s="1"/>
  <c r="BX26" s="1"/>
  <c r="CC26" s="1"/>
  <c r="CH26" s="1"/>
  <c r="CM26" s="1"/>
  <c r="CO26" s="1"/>
  <c r="CQ26" s="1"/>
  <c r="CS26" s="1"/>
  <c r="CU26" s="1"/>
  <c r="CW26" s="1"/>
  <c r="CY26" s="1"/>
  <c r="DA26" s="1"/>
  <c r="DC26" s="1"/>
  <c r="DE26" s="1"/>
  <c r="DG26" s="1"/>
  <c r="DI26" s="1"/>
  <c r="DK26" s="1"/>
  <c r="DM26" s="1"/>
  <c r="AO173"/>
  <c r="AT173" s="1"/>
  <c r="AY173" s="1"/>
  <c r="BD173" s="1"/>
  <c r="BI173" s="1"/>
  <c r="BN173" s="1"/>
  <c r="BS173" s="1"/>
  <c r="BX173" s="1"/>
  <c r="CC173" s="1"/>
  <c r="CH173" s="1"/>
  <c r="CM173" s="1"/>
  <c r="CO173" s="1"/>
  <c r="CQ173" s="1"/>
  <c r="CS173" s="1"/>
  <c r="CU173" s="1"/>
  <c r="CW173" s="1"/>
  <c r="CY173" s="1"/>
  <c r="DA173" s="1"/>
  <c r="DC173" s="1"/>
  <c r="DE173" s="1"/>
  <c r="DG173" s="1"/>
  <c r="DI173" s="1"/>
  <c r="DK173" s="1"/>
  <c r="DM173" s="1"/>
  <c r="AO97"/>
  <c r="AT97" s="1"/>
  <c r="AY97" s="1"/>
  <c r="BD97" s="1"/>
  <c r="BI97" s="1"/>
  <c r="BN97" s="1"/>
  <c r="BS97" s="1"/>
  <c r="BX97" s="1"/>
  <c r="CC97" s="1"/>
  <c r="CH97" s="1"/>
  <c r="CM97" s="1"/>
  <c r="CO97" s="1"/>
  <c r="CQ97" s="1"/>
  <c r="CS97" s="1"/>
  <c r="CU97" s="1"/>
  <c r="CW97" s="1"/>
  <c r="CY97" s="1"/>
  <c r="DA97" s="1"/>
  <c r="DC97" s="1"/>
  <c r="DE97" s="1"/>
  <c r="DG97" s="1"/>
  <c r="DI97" s="1"/>
  <c r="DK97" s="1"/>
  <c r="DM97" s="1"/>
  <c r="AJ154"/>
  <c r="AO154" s="1"/>
  <c r="AT154" s="1"/>
  <c r="AY154" s="1"/>
  <c r="BD154" s="1"/>
  <c r="BI154" s="1"/>
  <c r="BN154" s="1"/>
  <c r="BS154" s="1"/>
  <c r="BX154" s="1"/>
  <c r="CC154" s="1"/>
  <c r="CH154" s="1"/>
  <c r="CM154" s="1"/>
  <c r="CO154" s="1"/>
  <c r="CQ154" s="1"/>
  <c r="CS154" s="1"/>
  <c r="CU154" s="1"/>
  <c r="CW154" s="1"/>
  <c r="CY154" s="1"/>
  <c r="DA154" s="1"/>
  <c r="DC154" s="1"/>
  <c r="DE154" s="1"/>
  <c r="DG154" s="1"/>
  <c r="DI154" s="1"/>
  <c r="DK154" s="1"/>
  <c r="DM154" s="1"/>
  <c r="AJ166"/>
  <c r="AO46"/>
  <c r="AT46" s="1"/>
  <c r="AY46" s="1"/>
  <c r="BD46" s="1"/>
  <c r="BI46" s="1"/>
  <c r="BN46" s="1"/>
  <c r="BS46" s="1"/>
  <c r="BX46" s="1"/>
  <c r="CC46" s="1"/>
  <c r="CH46" s="1"/>
  <c r="CM46" s="1"/>
  <c r="CO46" s="1"/>
  <c r="CQ46" s="1"/>
  <c r="CS46" s="1"/>
  <c r="CU46" s="1"/>
  <c r="CW46" s="1"/>
  <c r="CY46" s="1"/>
  <c r="DA46" s="1"/>
  <c r="DC46" s="1"/>
  <c r="DE46" s="1"/>
  <c r="DG46" s="1"/>
  <c r="DI46" s="1"/>
  <c r="DK46" s="1"/>
  <c r="DM46" s="1"/>
  <c r="AT66"/>
  <c r="AY66" s="1"/>
  <c r="BD66" s="1"/>
  <c r="BI66" s="1"/>
  <c r="BN66" s="1"/>
  <c r="BS66" s="1"/>
  <c r="BX66" s="1"/>
  <c r="CC66" s="1"/>
  <c r="CH66" s="1"/>
  <c r="CM66" s="1"/>
  <c r="CO66" s="1"/>
  <c r="CQ66" s="1"/>
  <c r="CS66" s="1"/>
  <c r="CU66" s="1"/>
  <c r="CW66" s="1"/>
  <c r="CY66" s="1"/>
  <c r="DA66" s="1"/>
  <c r="DC66" s="1"/>
  <c r="DE66" s="1"/>
  <c r="DG66" s="1"/>
  <c r="DI66" s="1"/>
  <c r="DK66" s="1"/>
  <c r="DM66" s="1"/>
  <c r="AO77"/>
  <c r="AT77" s="1"/>
  <c r="AY77" s="1"/>
  <c r="BD77" s="1"/>
  <c r="BI77" s="1"/>
  <c r="BN77" s="1"/>
  <c r="BS77" s="1"/>
  <c r="BX77" s="1"/>
  <c r="CC77" s="1"/>
  <c r="CH77" s="1"/>
  <c r="CM77" s="1"/>
  <c r="CO77" s="1"/>
  <c r="CQ77" s="1"/>
  <c r="CS77" s="1"/>
  <c r="CU77" s="1"/>
  <c r="CW77" s="1"/>
  <c r="CY77" s="1"/>
  <c r="DA77" s="1"/>
  <c r="DC77" s="1"/>
  <c r="DE77" s="1"/>
  <c r="DG77" s="1"/>
  <c r="DI77" s="1"/>
  <c r="DK77" s="1"/>
  <c r="DM77" s="1"/>
  <c r="AO115"/>
  <c r="AT115" s="1"/>
  <c r="AY115" s="1"/>
  <c r="BD115" s="1"/>
  <c r="BI115" s="1"/>
  <c r="BN115" s="1"/>
  <c r="BS115" s="1"/>
  <c r="BX115" s="1"/>
  <c r="CC115" s="1"/>
  <c r="CH115" s="1"/>
  <c r="CM115" s="1"/>
  <c r="CO115" s="1"/>
  <c r="CQ115" s="1"/>
  <c r="CS115" s="1"/>
  <c r="CU115" s="1"/>
  <c r="CW115" s="1"/>
  <c r="CY115" s="1"/>
  <c r="DA115" s="1"/>
  <c r="DC115" s="1"/>
  <c r="DE115" s="1"/>
  <c r="DG115" s="1"/>
  <c r="DI115" s="1"/>
  <c r="DK115" s="1"/>
  <c r="DM115" s="1"/>
  <c r="AO162"/>
  <c r="AT162" s="1"/>
  <c r="AY162" s="1"/>
  <c r="BD162" s="1"/>
  <c r="BI162" s="1"/>
  <c r="BN162" s="1"/>
  <c r="BS162" s="1"/>
  <c r="BX162" s="1"/>
  <c r="CC162" s="1"/>
  <c r="CH162" s="1"/>
  <c r="CM162" s="1"/>
  <c r="CO162" s="1"/>
  <c r="CQ162" s="1"/>
  <c r="CS162" s="1"/>
  <c r="CU162" s="1"/>
  <c r="CW162" s="1"/>
  <c r="CY162" s="1"/>
  <c r="DA162" s="1"/>
  <c r="DC162" s="1"/>
  <c r="DE162" s="1"/>
  <c r="DG162" s="1"/>
  <c r="DI162" s="1"/>
  <c r="DK162" s="1"/>
  <c r="DM162" s="1"/>
  <c r="AO170"/>
  <c r="AT170" s="1"/>
  <c r="AY170" s="1"/>
  <c r="BD170" s="1"/>
  <c r="BI170" s="1"/>
  <c r="BN170" s="1"/>
  <c r="BS170" s="1"/>
  <c r="BX170" s="1"/>
  <c r="CC170" s="1"/>
  <c r="CH170" s="1"/>
  <c r="CM170" s="1"/>
  <c r="CO170" s="1"/>
  <c r="CQ170" s="1"/>
  <c r="CS170" s="1"/>
  <c r="CU170" s="1"/>
  <c r="CW170" s="1"/>
  <c r="CY170" s="1"/>
  <c r="DA170" s="1"/>
  <c r="DC170" s="1"/>
  <c r="DE170" s="1"/>
  <c r="DG170" s="1"/>
  <c r="DI170" s="1"/>
  <c r="DK170" s="1"/>
  <c r="DM170" s="1"/>
  <c r="AJ114"/>
  <c r="AO114" s="1"/>
  <c r="AT114" s="1"/>
  <c r="AY114" s="1"/>
  <c r="BD114" s="1"/>
  <c r="BI114" s="1"/>
  <c r="BN114" s="1"/>
  <c r="BS114" s="1"/>
  <c r="BX114" s="1"/>
  <c r="CC114" s="1"/>
  <c r="CH114" s="1"/>
  <c r="CM114" s="1"/>
  <c r="CO114" s="1"/>
  <c r="CQ114" s="1"/>
  <c r="CS114" s="1"/>
  <c r="CU114" s="1"/>
  <c r="CW114" s="1"/>
  <c r="CY114" s="1"/>
  <c r="DA114" s="1"/>
  <c r="DC114" s="1"/>
  <c r="DE114" s="1"/>
  <c r="DG114" s="1"/>
  <c r="DI114" s="1"/>
  <c r="DK114" s="1"/>
  <c r="DM114" s="1"/>
  <c r="AJ117"/>
  <c r="AO117" s="1"/>
  <c r="AT117" s="1"/>
  <c r="AY117" s="1"/>
  <c r="BD117" s="1"/>
  <c r="BI117" s="1"/>
  <c r="BN117" s="1"/>
  <c r="BS117" s="1"/>
  <c r="BX117" s="1"/>
  <c r="CC117" s="1"/>
  <c r="CH117" s="1"/>
  <c r="CM117" s="1"/>
  <c r="CO117" s="1"/>
  <c r="CQ117" s="1"/>
  <c r="CS117" s="1"/>
  <c r="CU117" s="1"/>
  <c r="CW117" s="1"/>
  <c r="CY117" s="1"/>
  <c r="DA117" s="1"/>
  <c r="DC117" s="1"/>
  <c r="DE117" s="1"/>
  <c r="DG117" s="1"/>
  <c r="DI117" s="1"/>
  <c r="DK117" s="1"/>
  <c r="DM117" s="1"/>
  <c r="AJ22"/>
  <c r="AO22" s="1"/>
  <c r="AT22" s="1"/>
  <c r="AY22" s="1"/>
  <c r="BD22" s="1"/>
  <c r="BI22" s="1"/>
  <c r="BN22" s="1"/>
  <c r="BS22" s="1"/>
  <c r="BX22" s="1"/>
  <c r="CC22" s="1"/>
  <c r="CH22" s="1"/>
  <c r="CM22" s="1"/>
  <c r="CO22" s="1"/>
  <c r="CQ22" s="1"/>
  <c r="CS22" s="1"/>
  <c r="CU22" s="1"/>
  <c r="CW22" s="1"/>
  <c r="CY22" s="1"/>
  <c r="DA22" s="1"/>
  <c r="DC22" s="1"/>
  <c r="DE22" s="1"/>
  <c r="DG22" s="1"/>
  <c r="DI22" s="1"/>
  <c r="DK22" s="1"/>
  <c r="DM22" s="1"/>
  <c r="AO70"/>
  <c r="AT70" s="1"/>
  <c r="AY70" s="1"/>
  <c r="BD70" s="1"/>
  <c r="BI70" s="1"/>
  <c r="BN70" s="1"/>
  <c r="BS70" s="1"/>
  <c r="BX70" s="1"/>
  <c r="CC70" s="1"/>
  <c r="CH70" s="1"/>
  <c r="CM70" s="1"/>
  <c r="CO70" s="1"/>
  <c r="CQ70" s="1"/>
  <c r="CS70" s="1"/>
  <c r="CU70" s="1"/>
  <c r="CW70" s="1"/>
  <c r="CY70" s="1"/>
  <c r="DA70" s="1"/>
  <c r="DC70" s="1"/>
  <c r="DE70" s="1"/>
  <c r="DG70" s="1"/>
  <c r="DI70" s="1"/>
  <c r="DK70" s="1"/>
  <c r="DM70" s="1"/>
  <c r="AO18"/>
  <c r="AT18" s="1"/>
  <c r="AY18" s="1"/>
  <c r="BD18" s="1"/>
  <c r="BI18" s="1"/>
  <c r="BN18" s="1"/>
  <c r="BS18" s="1"/>
  <c r="BX18" s="1"/>
  <c r="CC18" s="1"/>
  <c r="CH18" s="1"/>
  <c r="CM18" s="1"/>
  <c r="CO18" s="1"/>
  <c r="CQ18" s="1"/>
  <c r="CS18" s="1"/>
  <c r="CU18" s="1"/>
  <c r="CW18" s="1"/>
  <c r="CY18" s="1"/>
  <c r="DA18" s="1"/>
  <c r="DC18" s="1"/>
  <c r="DE18" s="1"/>
  <c r="DG18" s="1"/>
  <c r="DI18" s="1"/>
  <c r="DK18" s="1"/>
  <c r="DM18" s="1"/>
  <c r="AJ94"/>
  <c r="AO94" s="1"/>
  <c r="AT94" s="1"/>
  <c r="AY94" s="1"/>
  <c r="BD94" s="1"/>
  <c r="BI94" s="1"/>
  <c r="BN94" s="1"/>
  <c r="BS94" s="1"/>
  <c r="BX94" s="1"/>
  <c r="CC94" s="1"/>
  <c r="CH94" s="1"/>
  <c r="CM94" s="1"/>
  <c r="CO94" s="1"/>
  <c r="CQ94" s="1"/>
  <c r="CS94" s="1"/>
  <c r="CU94" s="1"/>
  <c r="CW94" s="1"/>
  <c r="CY94" s="1"/>
  <c r="DA94" s="1"/>
  <c r="DC94" s="1"/>
  <c r="DE94" s="1"/>
  <c r="DG94" s="1"/>
  <c r="DI94" s="1"/>
  <c r="DK94" s="1"/>
  <c r="DM94" s="1"/>
  <c r="AJ49"/>
  <c r="AO107"/>
  <c r="AT107" s="1"/>
  <c r="AY107" s="1"/>
  <c r="BD107" s="1"/>
  <c r="BI107" s="1"/>
  <c r="BN107" s="1"/>
  <c r="BS107" s="1"/>
  <c r="BX107" s="1"/>
  <c r="CC107" s="1"/>
  <c r="CH107" s="1"/>
  <c r="CM107" s="1"/>
  <c r="CO107" s="1"/>
  <c r="CQ107" s="1"/>
  <c r="CS107" s="1"/>
  <c r="CU107" s="1"/>
  <c r="CW107" s="1"/>
  <c r="CY107" s="1"/>
  <c r="DA107" s="1"/>
  <c r="DC107" s="1"/>
  <c r="DE107" s="1"/>
  <c r="DG107" s="1"/>
  <c r="DI107" s="1"/>
  <c r="DK107" s="1"/>
  <c r="DM107" s="1"/>
  <c r="AO106"/>
  <c r="AT106" s="1"/>
  <c r="AY106" s="1"/>
  <c r="BD106" s="1"/>
  <c r="BI106" s="1"/>
  <c r="BN106" s="1"/>
  <c r="BS106" s="1"/>
  <c r="BX106" s="1"/>
  <c r="CC106" s="1"/>
  <c r="CH106" s="1"/>
  <c r="CM106" s="1"/>
  <c r="CO106" s="1"/>
  <c r="CQ106" s="1"/>
  <c r="CS106" s="1"/>
  <c r="CU106" s="1"/>
  <c r="CW106" s="1"/>
  <c r="CY106" s="1"/>
  <c r="DA106" s="1"/>
  <c r="DC106" s="1"/>
  <c r="DE106" s="1"/>
  <c r="DG106" s="1"/>
  <c r="DI106" s="1"/>
  <c r="DK106" s="1"/>
  <c r="DM106" s="1"/>
  <c r="AO116"/>
  <c r="AT116" s="1"/>
  <c r="AY116" s="1"/>
  <c r="BD116" s="1"/>
  <c r="BI116" s="1"/>
  <c r="BN116" s="1"/>
  <c r="BS116" s="1"/>
  <c r="BX116" s="1"/>
  <c r="CC116" s="1"/>
  <c r="CH116" s="1"/>
  <c r="CM116" s="1"/>
  <c r="CO116" s="1"/>
  <c r="CQ116" s="1"/>
  <c r="CS116" s="1"/>
  <c r="CU116" s="1"/>
  <c r="CW116" s="1"/>
  <c r="CY116" s="1"/>
  <c r="DA116" s="1"/>
  <c r="DC116" s="1"/>
  <c r="DE116" s="1"/>
  <c r="DG116" s="1"/>
  <c r="DI116" s="1"/>
  <c r="DK116" s="1"/>
  <c r="DM116" s="1"/>
  <c r="AJ134"/>
  <c r="AJ161"/>
  <c r="AJ165"/>
  <c r="AO165" s="1"/>
  <c r="AT165" s="1"/>
  <c r="AY165" s="1"/>
  <c r="BD165" s="1"/>
  <c r="BI165" s="1"/>
  <c r="BN165" s="1"/>
  <c r="BS165" s="1"/>
  <c r="BX165" s="1"/>
  <c r="CC165" s="1"/>
  <c r="CH165" s="1"/>
  <c r="CM165" s="1"/>
  <c r="CO165" s="1"/>
  <c r="CQ165" s="1"/>
  <c r="CS165" s="1"/>
  <c r="CU165" s="1"/>
  <c r="CW165" s="1"/>
  <c r="CY165" s="1"/>
  <c r="DA165" s="1"/>
  <c r="DC165" s="1"/>
  <c r="DE165" s="1"/>
  <c r="DG165" s="1"/>
  <c r="DI165" s="1"/>
  <c r="DK165" s="1"/>
  <c r="DM165" s="1"/>
  <c r="AJ144"/>
  <c r="AO144" s="1"/>
  <c r="AT144" s="1"/>
  <c r="AY144" s="1"/>
  <c r="BD144" s="1"/>
  <c r="BI144" s="1"/>
  <c r="BN144" s="1"/>
  <c r="BS144" s="1"/>
  <c r="BX144" s="1"/>
  <c r="CC144" s="1"/>
  <c r="CH144" s="1"/>
  <c r="CM144" s="1"/>
  <c r="CO144" s="1"/>
  <c r="CQ144" s="1"/>
  <c r="CS144" s="1"/>
  <c r="CU144" s="1"/>
  <c r="CW144" s="1"/>
  <c r="CY144" s="1"/>
  <c r="DA144" s="1"/>
  <c r="DC144" s="1"/>
  <c r="DE144" s="1"/>
  <c r="DG144" s="1"/>
  <c r="DI144" s="1"/>
  <c r="DK144" s="1"/>
  <c r="DM144" s="1"/>
  <c r="AJ150"/>
  <c r="AO150" s="1"/>
  <c r="AT150" s="1"/>
  <c r="AY150" s="1"/>
  <c r="BD150" s="1"/>
  <c r="BI150" s="1"/>
  <c r="BN150" s="1"/>
  <c r="BS150" s="1"/>
  <c r="BX150" s="1"/>
  <c r="CC150" s="1"/>
  <c r="CH150" s="1"/>
  <c r="CM150" s="1"/>
  <c r="CO150" s="1"/>
  <c r="CQ150" s="1"/>
  <c r="CS150" s="1"/>
  <c r="CU150" s="1"/>
  <c r="CW150" s="1"/>
  <c r="CY150" s="1"/>
  <c r="DA150" s="1"/>
  <c r="DC150" s="1"/>
  <c r="DE150" s="1"/>
  <c r="DG150" s="1"/>
  <c r="DI150" s="1"/>
  <c r="DK150" s="1"/>
  <c r="DM150" s="1"/>
  <c r="AT36"/>
  <c r="AY36" s="1"/>
  <c r="BD36" s="1"/>
  <c r="BI36" s="1"/>
  <c r="BN36" s="1"/>
  <c r="BS36" s="1"/>
  <c r="BX36" s="1"/>
  <c r="CC36" s="1"/>
  <c r="CH36" s="1"/>
  <c r="CM36" s="1"/>
  <c r="CO36" s="1"/>
  <c r="CQ36" s="1"/>
  <c r="CS36" s="1"/>
  <c r="CU36" s="1"/>
  <c r="CW36" s="1"/>
  <c r="CY36" s="1"/>
  <c r="DA36" s="1"/>
  <c r="DC36" s="1"/>
  <c r="DE36" s="1"/>
  <c r="DG36" s="1"/>
  <c r="DI36" s="1"/>
  <c r="DK36" s="1"/>
  <c r="DM36" s="1"/>
  <c r="AO126"/>
  <c r="AT126" s="1"/>
  <c r="AY126" s="1"/>
  <c r="BD126" s="1"/>
  <c r="BI126" s="1"/>
  <c r="BN126" s="1"/>
  <c r="BS126" s="1"/>
  <c r="BX126" s="1"/>
  <c r="CC126" s="1"/>
  <c r="CH126" s="1"/>
  <c r="CM126" s="1"/>
  <c r="CO126" s="1"/>
  <c r="CQ126" s="1"/>
  <c r="CS126" s="1"/>
  <c r="CU126" s="1"/>
  <c r="CW126" s="1"/>
  <c r="CY126" s="1"/>
  <c r="DA126" s="1"/>
  <c r="DC126" s="1"/>
  <c r="DE126" s="1"/>
  <c r="DG126" s="1"/>
  <c r="DI126" s="1"/>
  <c r="DK126" s="1"/>
  <c r="DM126" s="1"/>
  <c r="AO130"/>
  <c r="AT130" s="1"/>
  <c r="AY130" s="1"/>
  <c r="BD130" s="1"/>
  <c r="BI130" s="1"/>
  <c r="BN130" s="1"/>
  <c r="BS130" s="1"/>
  <c r="BX130" s="1"/>
  <c r="CC130" s="1"/>
  <c r="CH130" s="1"/>
  <c r="CM130" s="1"/>
  <c r="CO130" s="1"/>
  <c r="CQ130" s="1"/>
  <c r="CS130" s="1"/>
  <c r="CU130" s="1"/>
  <c r="CW130" s="1"/>
  <c r="CY130" s="1"/>
  <c r="DA130" s="1"/>
  <c r="DC130" s="1"/>
  <c r="DE130" s="1"/>
  <c r="DG130" s="1"/>
  <c r="DI130" s="1"/>
  <c r="DK130" s="1"/>
  <c r="DM130" s="1"/>
  <c r="AJ181"/>
  <c r="AO181" s="1"/>
  <c r="AT181" s="1"/>
  <c r="AY181" s="1"/>
  <c r="BD181" s="1"/>
  <c r="BI181" s="1"/>
  <c r="BN181" s="1"/>
  <c r="BS181" s="1"/>
  <c r="BX181" s="1"/>
  <c r="CC181" s="1"/>
  <c r="CH181" s="1"/>
  <c r="CM181" s="1"/>
  <c r="CO181" s="1"/>
  <c r="CQ181" s="1"/>
  <c r="CS181" s="1"/>
  <c r="CU181" s="1"/>
  <c r="CW181" s="1"/>
  <c r="CY181" s="1"/>
  <c r="DA181" s="1"/>
  <c r="DC181" s="1"/>
  <c r="DE181" s="1"/>
  <c r="DG181" s="1"/>
  <c r="DI181" s="1"/>
  <c r="DK181" s="1"/>
  <c r="DM181" s="1"/>
  <c r="AO13"/>
  <c r="AT13" s="1"/>
  <c r="AY13" s="1"/>
  <c r="BD13" s="1"/>
  <c r="BI13" s="1"/>
  <c r="BN13" s="1"/>
  <c r="BS13" s="1"/>
  <c r="BX13" s="1"/>
  <c r="CC13" s="1"/>
  <c r="CH13" s="1"/>
  <c r="CM13" s="1"/>
  <c r="CO13" s="1"/>
  <c r="CQ13" s="1"/>
  <c r="CS13" s="1"/>
  <c r="CU13" s="1"/>
  <c r="CW13" s="1"/>
  <c r="CY13" s="1"/>
  <c r="DA13" s="1"/>
  <c r="DC13" s="1"/>
  <c r="DE13" s="1"/>
  <c r="DG13" s="1"/>
  <c r="DI13" s="1"/>
  <c r="DK13" s="1"/>
  <c r="DM13" s="1"/>
  <c r="AO23"/>
  <c r="AT23" s="1"/>
  <c r="AY23" s="1"/>
  <c r="BD23" s="1"/>
  <c r="BI23" s="1"/>
  <c r="BN23" s="1"/>
  <c r="BS23" s="1"/>
  <c r="BX23" s="1"/>
  <c r="CC23" s="1"/>
  <c r="CH23" s="1"/>
  <c r="CM23" s="1"/>
  <c r="CO23" s="1"/>
  <c r="CQ23" s="1"/>
  <c r="CS23" s="1"/>
  <c r="CU23" s="1"/>
  <c r="CW23" s="1"/>
  <c r="CY23" s="1"/>
  <c r="DA23" s="1"/>
  <c r="DC23" s="1"/>
  <c r="DE23" s="1"/>
  <c r="DG23" s="1"/>
  <c r="DI23" s="1"/>
  <c r="DK23" s="1"/>
  <c r="DM23" s="1"/>
  <c r="AO32"/>
  <c r="AT32" s="1"/>
  <c r="AY32" s="1"/>
  <c r="BD32" s="1"/>
  <c r="BI32" s="1"/>
  <c r="BN32" s="1"/>
  <c r="BS32" s="1"/>
  <c r="BX32" s="1"/>
  <c r="CC32" s="1"/>
  <c r="CH32" s="1"/>
  <c r="CM32" s="1"/>
  <c r="CO32" s="1"/>
  <c r="CQ32" s="1"/>
  <c r="CS32" s="1"/>
  <c r="CU32" s="1"/>
  <c r="CW32" s="1"/>
  <c r="CY32" s="1"/>
  <c r="DA32" s="1"/>
  <c r="DC32" s="1"/>
  <c r="DE32" s="1"/>
  <c r="DG32" s="1"/>
  <c r="DI32" s="1"/>
  <c r="DK32" s="1"/>
  <c r="DM32" s="1"/>
  <c r="AO83"/>
  <c r="AT83" s="1"/>
  <c r="AY83" s="1"/>
  <c r="BD83" s="1"/>
  <c r="BI83" s="1"/>
  <c r="BN83" s="1"/>
  <c r="BS83" s="1"/>
  <c r="BX83" s="1"/>
  <c r="CC83" s="1"/>
  <c r="CH83" s="1"/>
  <c r="CM83" s="1"/>
  <c r="CO83" s="1"/>
  <c r="CQ83" s="1"/>
  <c r="CS83" s="1"/>
  <c r="CU83" s="1"/>
  <c r="CW83" s="1"/>
  <c r="CY83" s="1"/>
  <c r="DA83" s="1"/>
  <c r="DC83" s="1"/>
  <c r="DE83" s="1"/>
  <c r="DG83" s="1"/>
  <c r="DI83" s="1"/>
  <c r="DK83" s="1"/>
  <c r="DM83" s="1"/>
  <c r="AJ90"/>
  <c r="AO90" s="1"/>
  <c r="AT90" s="1"/>
  <c r="AY90" s="1"/>
  <c r="BD90" s="1"/>
  <c r="BI90" s="1"/>
  <c r="BN90" s="1"/>
  <c r="BS90" s="1"/>
  <c r="BX90" s="1"/>
  <c r="CC90" s="1"/>
  <c r="CH90" s="1"/>
  <c r="CM90" s="1"/>
  <c r="CO90" s="1"/>
  <c r="CQ90" s="1"/>
  <c r="CS90" s="1"/>
  <c r="CU90" s="1"/>
  <c r="CW90" s="1"/>
  <c r="CY90" s="1"/>
  <c r="DA90" s="1"/>
  <c r="DC90" s="1"/>
  <c r="DE90" s="1"/>
  <c r="DG90" s="1"/>
  <c r="DI90" s="1"/>
  <c r="DK90" s="1"/>
  <c r="DM90" s="1"/>
  <c r="AT93"/>
  <c r="AY93" s="1"/>
  <c r="BD93" s="1"/>
  <c r="BI93" s="1"/>
  <c r="BN93" s="1"/>
  <c r="BS93" s="1"/>
  <c r="BX93" s="1"/>
  <c r="CC93" s="1"/>
  <c r="CH93" s="1"/>
  <c r="CM93" s="1"/>
  <c r="CO93" s="1"/>
  <c r="CQ93" s="1"/>
  <c r="CS93" s="1"/>
  <c r="CU93" s="1"/>
  <c r="CW93" s="1"/>
  <c r="CY93" s="1"/>
  <c r="DA93" s="1"/>
  <c r="DC93" s="1"/>
  <c r="DE93" s="1"/>
  <c r="DG93" s="1"/>
  <c r="DI93" s="1"/>
  <c r="DK93" s="1"/>
  <c r="DM93" s="1"/>
  <c r="AJ24"/>
  <c r="AO24" s="1"/>
  <c r="AT24" s="1"/>
  <c r="AY24" s="1"/>
  <c r="BD24" s="1"/>
  <c r="BI24" s="1"/>
  <c r="BN24" s="1"/>
  <c r="BS24" s="1"/>
  <c r="BX24" s="1"/>
  <c r="CC24" s="1"/>
  <c r="CH24" s="1"/>
  <c r="CM24" s="1"/>
  <c r="CO24" s="1"/>
  <c r="CQ24" s="1"/>
  <c r="CS24" s="1"/>
  <c r="CU24" s="1"/>
  <c r="CW24" s="1"/>
  <c r="CY24" s="1"/>
  <c r="DA24" s="1"/>
  <c r="DC24" s="1"/>
  <c r="DE24" s="1"/>
  <c r="DG24" s="1"/>
  <c r="DI24" s="1"/>
  <c r="DK24" s="1"/>
  <c r="DM24" s="1"/>
  <c r="AJ42"/>
  <c r="AO42" s="1"/>
  <c r="AT42" s="1"/>
  <c r="AY42" s="1"/>
  <c r="BD42" s="1"/>
  <c r="BI42" s="1"/>
  <c r="BN42" s="1"/>
  <c r="BS42" s="1"/>
  <c r="BX42" s="1"/>
  <c r="CC42" s="1"/>
  <c r="CH42" s="1"/>
  <c r="CM42" s="1"/>
  <c r="CO42" s="1"/>
  <c r="CQ42" s="1"/>
  <c r="CS42" s="1"/>
  <c r="CU42" s="1"/>
  <c r="CW42" s="1"/>
  <c r="CY42" s="1"/>
  <c r="DA42" s="1"/>
  <c r="DC42" s="1"/>
  <c r="DE42" s="1"/>
  <c r="DG42" s="1"/>
  <c r="DI42" s="1"/>
  <c r="DK42" s="1"/>
  <c r="DM42" s="1"/>
  <c r="AJ55"/>
  <c r="AO55" s="1"/>
  <c r="AT55" s="1"/>
  <c r="AY55" s="1"/>
  <c r="BD55" s="1"/>
  <c r="BI55" s="1"/>
  <c r="BN55" s="1"/>
  <c r="BS55" s="1"/>
  <c r="BX55" s="1"/>
  <c r="CC55" s="1"/>
  <c r="CH55" s="1"/>
  <c r="CM55" s="1"/>
  <c r="CO55" s="1"/>
  <c r="CQ55" s="1"/>
  <c r="CS55" s="1"/>
  <c r="CU55" s="1"/>
  <c r="CW55" s="1"/>
  <c r="CY55" s="1"/>
  <c r="DA55" s="1"/>
  <c r="DC55" s="1"/>
  <c r="DE55" s="1"/>
  <c r="DG55" s="1"/>
  <c r="DI55" s="1"/>
  <c r="DK55" s="1"/>
  <c r="DM55" s="1"/>
  <c r="AJ143"/>
  <c r="AO143" s="1"/>
  <c r="AT143" s="1"/>
  <c r="AY143" s="1"/>
  <c r="BD143" s="1"/>
  <c r="BI143" s="1"/>
  <c r="BN143" s="1"/>
  <c r="BS143" s="1"/>
  <c r="BX143" s="1"/>
  <c r="CC143" s="1"/>
  <c r="CH143" s="1"/>
  <c r="CM143" s="1"/>
  <c r="CO143" s="1"/>
  <c r="CQ143" s="1"/>
  <c r="CS143" s="1"/>
  <c r="CU143" s="1"/>
  <c r="CW143" s="1"/>
  <c r="CY143" s="1"/>
  <c r="DA143" s="1"/>
  <c r="DC143" s="1"/>
  <c r="DE143" s="1"/>
  <c r="DG143" s="1"/>
  <c r="AJ95"/>
  <c r="AO95" s="1"/>
  <c r="AT95" s="1"/>
  <c r="AY95" s="1"/>
  <c r="BD95" s="1"/>
  <c r="BI95" s="1"/>
  <c r="BN95" s="1"/>
  <c r="BS95" s="1"/>
  <c r="BX95" s="1"/>
  <c r="CC95" s="1"/>
  <c r="CH95" s="1"/>
  <c r="CM95" s="1"/>
  <c r="CO95" s="1"/>
  <c r="CQ95" s="1"/>
  <c r="CS95" s="1"/>
  <c r="CU95" s="1"/>
  <c r="CW95" s="1"/>
  <c r="CY95" s="1"/>
  <c r="DA95" s="1"/>
  <c r="DC95" s="1"/>
  <c r="DE95" s="1"/>
  <c r="DG95" s="1"/>
  <c r="DI95" s="1"/>
  <c r="DK95" s="1"/>
  <c r="DM95" s="1"/>
  <c r="AO108"/>
  <c r="AT108" s="1"/>
  <c r="AY108" s="1"/>
  <c r="BD108" s="1"/>
  <c r="BI108" s="1"/>
  <c r="BN108" s="1"/>
  <c r="BS108" s="1"/>
  <c r="BX108" s="1"/>
  <c r="CC108" s="1"/>
  <c r="CH108" s="1"/>
  <c r="CM108" s="1"/>
  <c r="CO108" s="1"/>
  <c r="CQ108" s="1"/>
  <c r="CS108" s="1"/>
  <c r="CU108" s="1"/>
  <c r="CW108" s="1"/>
  <c r="CY108" s="1"/>
  <c r="DA108" s="1"/>
  <c r="DC108" s="1"/>
  <c r="DE108" s="1"/>
  <c r="DG108" s="1"/>
  <c r="DI108" s="1"/>
  <c r="DK108" s="1"/>
  <c r="DM108" s="1"/>
  <c r="AO112"/>
  <c r="AT112" s="1"/>
  <c r="AY112" s="1"/>
  <c r="BD112" s="1"/>
  <c r="BI112" s="1"/>
  <c r="BN112" s="1"/>
  <c r="BS112" s="1"/>
  <c r="BX112" s="1"/>
  <c r="CC112" s="1"/>
  <c r="CH112" s="1"/>
  <c r="CM112" s="1"/>
  <c r="CO112" s="1"/>
  <c r="CQ112" s="1"/>
  <c r="CS112" s="1"/>
  <c r="CU112" s="1"/>
  <c r="CW112" s="1"/>
  <c r="CY112" s="1"/>
  <c r="DA112" s="1"/>
  <c r="DC112" s="1"/>
  <c r="DE112" s="1"/>
  <c r="DG112" s="1"/>
  <c r="DI112" s="1"/>
  <c r="DK112" s="1"/>
  <c r="DM112" s="1"/>
  <c r="AJ139"/>
  <c r="AO139" s="1"/>
  <c r="AT139" s="1"/>
  <c r="AY139" s="1"/>
  <c r="BD139" s="1"/>
  <c r="BI139" s="1"/>
  <c r="BN139" s="1"/>
  <c r="BS139" s="1"/>
  <c r="BX139" s="1"/>
  <c r="CC139" s="1"/>
  <c r="CH139" s="1"/>
  <c r="CM139" s="1"/>
  <c r="CO139" s="1"/>
  <c r="CQ139" s="1"/>
  <c r="CS139" s="1"/>
  <c r="CU139" s="1"/>
  <c r="CW139" s="1"/>
  <c r="CY139" s="1"/>
  <c r="DA139" s="1"/>
  <c r="DC139" s="1"/>
  <c r="DE139" s="1"/>
  <c r="DG139" s="1"/>
  <c r="DI139" s="1"/>
  <c r="DK139" s="1"/>
  <c r="DM139" s="1"/>
  <c r="AJ155"/>
  <c r="AO155" s="1"/>
  <c r="AT155" s="1"/>
  <c r="AY155" s="1"/>
  <c r="BD155" s="1"/>
  <c r="BI155" s="1"/>
  <c r="BN155" s="1"/>
  <c r="BS155" s="1"/>
  <c r="BX155" s="1"/>
  <c r="CC155" s="1"/>
  <c r="CH155" s="1"/>
  <c r="CM155" s="1"/>
  <c r="CO155" s="1"/>
  <c r="CQ155" s="1"/>
  <c r="CS155" s="1"/>
  <c r="CU155" s="1"/>
  <c r="CW155" s="1"/>
  <c r="CY155" s="1"/>
  <c r="DA155" s="1"/>
  <c r="DC155" s="1"/>
  <c r="DE155" s="1"/>
  <c r="DG155" s="1"/>
  <c r="DI155" s="1"/>
  <c r="DK155" s="1"/>
  <c r="DM155" s="1"/>
  <c r="AO161"/>
  <c r="AT161" s="1"/>
  <c r="AY161" s="1"/>
  <c r="BD161" s="1"/>
  <c r="BI161" s="1"/>
  <c r="BN161" s="1"/>
  <c r="BS161" s="1"/>
  <c r="BX161" s="1"/>
  <c r="CC161" s="1"/>
  <c r="CH161" s="1"/>
  <c r="CM161" s="1"/>
  <c r="CO161" s="1"/>
  <c r="CQ161" s="1"/>
  <c r="CS161" s="1"/>
  <c r="CU161" s="1"/>
  <c r="CW161" s="1"/>
  <c r="CY161" s="1"/>
  <c r="DA161" s="1"/>
  <c r="DC161" s="1"/>
  <c r="DE161" s="1"/>
  <c r="DG161" s="1"/>
  <c r="DI161" s="1"/>
  <c r="DK161" s="1"/>
  <c r="DM161" s="1"/>
  <c r="AJ119"/>
  <c r="AO119" s="1"/>
  <c r="AT119" s="1"/>
  <c r="AY119" s="1"/>
  <c r="BD119" s="1"/>
  <c r="BI119" s="1"/>
  <c r="BN119" s="1"/>
  <c r="BS119" s="1"/>
  <c r="BX119" s="1"/>
  <c r="CC119" s="1"/>
  <c r="CH119" s="1"/>
  <c r="CM119" s="1"/>
  <c r="CO119" s="1"/>
  <c r="CQ119" s="1"/>
  <c r="CS119" s="1"/>
  <c r="CU119" s="1"/>
  <c r="CW119" s="1"/>
  <c r="CY119" s="1"/>
  <c r="DA119" s="1"/>
  <c r="DC119" s="1"/>
  <c r="DE119" s="1"/>
  <c r="DG119" s="1"/>
  <c r="DI119" s="1"/>
  <c r="DK119" s="1"/>
  <c r="DM119" s="1"/>
  <c r="AO49"/>
  <c r="AT49" s="1"/>
  <c r="AY49" s="1"/>
  <c r="BD49" s="1"/>
  <c r="BI49" s="1"/>
  <c r="BN49" s="1"/>
  <c r="BS49" s="1"/>
  <c r="BX49" s="1"/>
  <c r="CC49" s="1"/>
  <c r="CH49" s="1"/>
  <c r="CM49" s="1"/>
  <c r="CO49" s="1"/>
  <c r="CQ49" s="1"/>
  <c r="CS49" s="1"/>
  <c r="CU49" s="1"/>
  <c r="CW49" s="1"/>
  <c r="CY49" s="1"/>
  <c r="DA49" s="1"/>
  <c r="DC49" s="1"/>
  <c r="DE49" s="1"/>
  <c r="DG49" s="1"/>
  <c r="DI49" s="1"/>
  <c r="DK49" s="1"/>
  <c r="DM49" s="1"/>
  <c r="AJ180"/>
  <c r="AO180" s="1"/>
  <c r="AO37"/>
  <c r="AT37" s="1"/>
  <c r="AY37" s="1"/>
  <c r="BD37" s="1"/>
  <c r="BI37" s="1"/>
  <c r="BN37" s="1"/>
  <c r="BS37" s="1"/>
  <c r="BX37" s="1"/>
  <c r="CC37" s="1"/>
  <c r="CH37" s="1"/>
  <c r="CM37" s="1"/>
  <c r="CO37" s="1"/>
  <c r="CQ37" s="1"/>
  <c r="CS37" s="1"/>
  <c r="CU37" s="1"/>
  <c r="CW37" s="1"/>
  <c r="CY37" s="1"/>
  <c r="DA37" s="1"/>
  <c r="DC37" s="1"/>
  <c r="DE37" s="1"/>
  <c r="DG37" s="1"/>
  <c r="DI37" s="1"/>
  <c r="DK37" s="1"/>
  <c r="DM37" s="1"/>
  <c r="AJ40"/>
  <c r="AO40" s="1"/>
  <c r="AT40" s="1"/>
  <c r="AY40" s="1"/>
  <c r="BD40" s="1"/>
  <c r="BI40" s="1"/>
  <c r="BN40" s="1"/>
  <c r="BS40" s="1"/>
  <c r="BX40" s="1"/>
  <c r="CC40" s="1"/>
  <c r="CH40" s="1"/>
  <c r="CM40" s="1"/>
  <c r="CO40" s="1"/>
  <c r="CQ40" s="1"/>
  <c r="CS40" s="1"/>
  <c r="CU40" s="1"/>
  <c r="CW40" s="1"/>
  <c r="CY40" s="1"/>
  <c r="DA40" s="1"/>
  <c r="DC40" s="1"/>
  <c r="DE40" s="1"/>
  <c r="DG40" s="1"/>
  <c r="DI40" s="1"/>
  <c r="DK40" s="1"/>
  <c r="DM40" s="1"/>
  <c r="AJ145"/>
  <c r="AO145" s="1"/>
  <c r="AT145" s="1"/>
  <c r="AY145" s="1"/>
  <c r="BD145" s="1"/>
  <c r="BI145" s="1"/>
  <c r="BN145" s="1"/>
  <c r="BS145" s="1"/>
  <c r="BX145" s="1"/>
  <c r="CC145" s="1"/>
  <c r="CH145" s="1"/>
  <c r="CM145" s="1"/>
  <c r="CO145" s="1"/>
  <c r="CQ145" s="1"/>
  <c r="CS145" s="1"/>
  <c r="CU145" s="1"/>
  <c r="CW145" s="1"/>
  <c r="CY145" s="1"/>
  <c r="DA145" s="1"/>
  <c r="DC145" s="1"/>
  <c r="DE145" s="1"/>
  <c r="DG145" s="1"/>
  <c r="DI145" s="1"/>
  <c r="DK145" s="1"/>
  <c r="DM145" s="1"/>
  <c r="AO125"/>
  <c r="AT125" s="1"/>
  <c r="AY125" s="1"/>
  <c r="BD125" s="1"/>
  <c r="BI125" s="1"/>
  <c r="BN125" s="1"/>
  <c r="BS125" s="1"/>
  <c r="BX125" s="1"/>
  <c r="CC125" s="1"/>
  <c r="CH125" s="1"/>
  <c r="CM125" s="1"/>
  <c r="CO125" s="1"/>
  <c r="CQ125" s="1"/>
  <c r="CS125" s="1"/>
  <c r="CU125" s="1"/>
  <c r="CW125" s="1"/>
  <c r="CY125" s="1"/>
  <c r="DA125" s="1"/>
  <c r="DC125" s="1"/>
  <c r="DE125" s="1"/>
  <c r="DG125" s="1"/>
  <c r="DI125" s="1"/>
  <c r="DK125" s="1"/>
  <c r="DM125" s="1"/>
  <c r="AO131"/>
  <c r="AT131" s="1"/>
  <c r="AY131" s="1"/>
  <c r="BD131" s="1"/>
  <c r="BI131" s="1"/>
  <c r="BN131" s="1"/>
  <c r="BS131" s="1"/>
  <c r="BX131" s="1"/>
  <c r="CC131" s="1"/>
  <c r="CH131" s="1"/>
  <c r="CM131" s="1"/>
  <c r="CO131" s="1"/>
  <c r="CQ131" s="1"/>
  <c r="CS131" s="1"/>
  <c r="CU131" s="1"/>
  <c r="CW131" s="1"/>
  <c r="CY131" s="1"/>
  <c r="DA131" s="1"/>
  <c r="DC131" s="1"/>
  <c r="DE131" s="1"/>
  <c r="DG131" s="1"/>
  <c r="DI131" s="1"/>
  <c r="DK131" s="1"/>
  <c r="DM131" s="1"/>
  <c r="AO157"/>
  <c r="AT157" s="1"/>
  <c r="AY157" s="1"/>
  <c r="BD157" s="1"/>
  <c r="BI157" s="1"/>
  <c r="BN157" s="1"/>
  <c r="BS157" s="1"/>
  <c r="BX157" s="1"/>
  <c r="CC157" s="1"/>
  <c r="CH157" s="1"/>
  <c r="CM157" s="1"/>
  <c r="CO157" s="1"/>
  <c r="CQ157" s="1"/>
  <c r="CS157" s="1"/>
  <c r="CU157" s="1"/>
  <c r="CW157" s="1"/>
  <c r="CY157" s="1"/>
  <c r="DA157" s="1"/>
  <c r="DC157" s="1"/>
  <c r="DE157" s="1"/>
  <c r="DG157" s="1"/>
  <c r="DI157" s="1"/>
  <c r="DK157" s="1"/>
  <c r="DM157" s="1"/>
  <c r="AO12"/>
  <c r="AT12" s="1"/>
  <c r="AY12" s="1"/>
  <c r="BD12" s="1"/>
  <c r="BI12" s="1"/>
  <c r="BN12" s="1"/>
  <c r="BS12" s="1"/>
  <c r="BX12" s="1"/>
  <c r="CC12" s="1"/>
  <c r="CH12" s="1"/>
  <c r="CM12" s="1"/>
  <c r="CO12" s="1"/>
  <c r="CQ12" s="1"/>
  <c r="CS12" s="1"/>
  <c r="CU12" s="1"/>
  <c r="CW12" s="1"/>
  <c r="CY12" s="1"/>
  <c r="DA12" s="1"/>
  <c r="DC12" s="1"/>
  <c r="DE12" s="1"/>
  <c r="DG12" s="1"/>
  <c r="DI12" s="1"/>
  <c r="DK12" s="1"/>
  <c r="DM12" s="1"/>
  <c r="AO129"/>
  <c r="AT129" s="1"/>
  <c r="AY129" s="1"/>
  <c r="BD129" s="1"/>
  <c r="BI129" s="1"/>
  <c r="BN129" s="1"/>
  <c r="BS129" s="1"/>
  <c r="BX129" s="1"/>
  <c r="CC129" s="1"/>
  <c r="CH129" s="1"/>
  <c r="CM129" s="1"/>
  <c r="CO129" s="1"/>
  <c r="CQ129" s="1"/>
  <c r="CS129" s="1"/>
  <c r="CU129" s="1"/>
  <c r="CW129" s="1"/>
  <c r="CY129" s="1"/>
  <c r="DA129" s="1"/>
  <c r="DC129" s="1"/>
  <c r="DE129" s="1"/>
  <c r="DG129" s="1"/>
  <c r="DI129" s="1"/>
  <c r="DK129" s="1"/>
  <c r="DM129" s="1"/>
  <c r="AJ19"/>
  <c r="AO19" s="1"/>
  <c r="AT19" s="1"/>
  <c r="AY19" s="1"/>
  <c r="BD19" s="1"/>
  <c r="BI19" s="1"/>
  <c r="BN19" s="1"/>
  <c r="BS19" s="1"/>
  <c r="BX19" s="1"/>
  <c r="CC19" s="1"/>
  <c r="CH19" s="1"/>
  <c r="CM19" s="1"/>
  <c r="CO19" s="1"/>
  <c r="CQ19" s="1"/>
  <c r="CS19" s="1"/>
  <c r="CU19" s="1"/>
  <c r="CW19" s="1"/>
  <c r="CY19" s="1"/>
  <c r="DA19" s="1"/>
  <c r="DC19" s="1"/>
  <c r="DE19" s="1"/>
  <c r="DG19" s="1"/>
  <c r="DI19" s="1"/>
  <c r="DK19" s="1"/>
  <c r="DM19" s="1"/>
  <c r="AJ62"/>
  <c r="AO62" s="1"/>
  <c r="AT62" s="1"/>
  <c r="AY62" s="1"/>
  <c r="BD62" s="1"/>
  <c r="BI62" s="1"/>
  <c r="BN62" s="1"/>
  <c r="BS62" s="1"/>
  <c r="BX62" s="1"/>
  <c r="CC62" s="1"/>
  <c r="CH62" s="1"/>
  <c r="CM62" s="1"/>
  <c r="CO62" s="1"/>
  <c r="CQ62" s="1"/>
  <c r="CS62" s="1"/>
  <c r="CU62" s="1"/>
  <c r="CW62" s="1"/>
  <c r="CY62" s="1"/>
  <c r="DA62" s="1"/>
  <c r="DC62" s="1"/>
  <c r="DE62" s="1"/>
  <c r="DG62" s="1"/>
  <c r="DI62" s="1"/>
  <c r="DK62" s="1"/>
  <c r="DM62" s="1"/>
  <c r="AO160"/>
  <c r="AT160" s="1"/>
  <c r="AY160" s="1"/>
  <c r="BD160" s="1"/>
  <c r="BI160" s="1"/>
  <c r="BN160" s="1"/>
  <c r="BS160" s="1"/>
  <c r="BX160" s="1"/>
  <c r="CC160" s="1"/>
  <c r="CH160" s="1"/>
  <c r="CM160" s="1"/>
  <c r="CO160" s="1"/>
  <c r="CQ160" s="1"/>
  <c r="CS160" s="1"/>
  <c r="CU160" s="1"/>
  <c r="CW160" s="1"/>
  <c r="CY160" s="1"/>
  <c r="DA160" s="1"/>
  <c r="DC160" s="1"/>
  <c r="DE160" s="1"/>
  <c r="DG160" s="1"/>
  <c r="DI160" s="1"/>
  <c r="DK160" s="1"/>
  <c r="DM160" s="1"/>
  <c r="AO166"/>
  <c r="AT166" s="1"/>
  <c r="AY166" s="1"/>
  <c r="BD166" s="1"/>
  <c r="BI166" s="1"/>
  <c r="BN166" s="1"/>
  <c r="BS166" s="1"/>
  <c r="BX166" s="1"/>
  <c r="CC166" s="1"/>
  <c r="CH166" s="1"/>
  <c r="CM166" s="1"/>
  <c r="CO166" s="1"/>
  <c r="CQ166" s="1"/>
  <c r="CS166" s="1"/>
  <c r="CU166" s="1"/>
  <c r="CW166" s="1"/>
  <c r="CY166" s="1"/>
  <c r="DA166" s="1"/>
  <c r="DC166" s="1"/>
  <c r="DE166" s="1"/>
  <c r="DG166" s="1"/>
  <c r="DI166" s="1"/>
  <c r="DK166" s="1"/>
  <c r="DM166" s="1"/>
  <c r="AM182"/>
  <c r="AJ88"/>
  <c r="AO88" s="1"/>
  <c r="AT88" s="1"/>
  <c r="AY88" s="1"/>
  <c r="BD88" s="1"/>
  <c r="BI88" s="1"/>
  <c r="BN88" s="1"/>
  <c r="BS88" s="1"/>
  <c r="BX88" s="1"/>
  <c r="CC88" s="1"/>
  <c r="CH88" s="1"/>
  <c r="CM88" s="1"/>
  <c r="CO88" s="1"/>
  <c r="CQ88" s="1"/>
  <c r="CS88" s="1"/>
  <c r="CU88" s="1"/>
  <c r="CW88" s="1"/>
  <c r="CY88" s="1"/>
  <c r="DA88" s="1"/>
  <c r="DC88" s="1"/>
  <c r="DE88" s="1"/>
  <c r="DG88" s="1"/>
  <c r="DI88" s="1"/>
  <c r="DK88" s="1"/>
  <c r="DM88" s="1"/>
  <c r="AO134"/>
  <c r="AT134" s="1"/>
  <c r="AY134" s="1"/>
  <c r="BD134" s="1"/>
  <c r="BI134" s="1"/>
  <c r="BN134" s="1"/>
  <c r="BS134" s="1"/>
  <c r="BX134" s="1"/>
  <c r="CC134" s="1"/>
  <c r="CH134" s="1"/>
  <c r="CM134" s="1"/>
  <c r="CO134" s="1"/>
  <c r="CQ134" s="1"/>
  <c r="CS134" s="1"/>
  <c r="CU134" s="1"/>
  <c r="CW134" s="1"/>
  <c r="CY134" s="1"/>
  <c r="DA134" s="1"/>
  <c r="DC134" s="1"/>
  <c r="DE134" s="1"/>
  <c r="DG134" s="1"/>
  <c r="DI134" s="1"/>
  <c r="DK134" s="1"/>
  <c r="DM134" s="1"/>
  <c r="AO10"/>
  <c r="AT10" s="1"/>
  <c r="AY10" s="1"/>
  <c r="BD10" s="1"/>
  <c r="BI10" s="1"/>
  <c r="BN10" s="1"/>
  <c r="BS10" s="1"/>
  <c r="BX10" s="1"/>
  <c r="CC10" s="1"/>
  <c r="CH10" s="1"/>
  <c r="CM10" s="1"/>
  <c r="CO10" s="1"/>
  <c r="CQ10" s="1"/>
  <c r="CS10" s="1"/>
  <c r="CU10" s="1"/>
  <c r="CW10" s="1"/>
  <c r="CY10" s="1"/>
  <c r="DA10" s="1"/>
  <c r="DC10" s="1"/>
  <c r="DE10" s="1"/>
  <c r="DG10" s="1"/>
  <c r="DI10" s="1"/>
  <c r="DK10" s="1"/>
  <c r="DM10" s="1"/>
  <c r="AJ69"/>
  <c r="AO69" s="1"/>
  <c r="AT69" s="1"/>
  <c r="AY69" s="1"/>
  <c r="BD69" s="1"/>
  <c r="BI69" s="1"/>
  <c r="BN69" s="1"/>
  <c r="BS69" s="1"/>
  <c r="BX69" s="1"/>
  <c r="CC69" s="1"/>
  <c r="CH69" s="1"/>
  <c r="CM69" s="1"/>
  <c r="CO69" s="1"/>
  <c r="CQ69" s="1"/>
  <c r="CS69" s="1"/>
  <c r="CU69" s="1"/>
  <c r="CW69" s="1"/>
  <c r="CY69" s="1"/>
  <c r="DA69" s="1"/>
  <c r="DC69" s="1"/>
  <c r="DE69" s="1"/>
  <c r="DG69" s="1"/>
  <c r="DI69" s="1"/>
  <c r="DK69" s="1"/>
  <c r="DM69" s="1"/>
  <c r="AO78"/>
  <c r="AT78" s="1"/>
  <c r="AY78" s="1"/>
  <c r="BD78" s="1"/>
  <c r="BI78" s="1"/>
  <c r="BN78" s="1"/>
  <c r="BS78" s="1"/>
  <c r="BX78" s="1"/>
  <c r="CC78" s="1"/>
  <c r="CH78" s="1"/>
  <c r="CM78" s="1"/>
  <c r="CO78" s="1"/>
  <c r="CQ78" s="1"/>
  <c r="CS78" s="1"/>
  <c r="CU78" s="1"/>
  <c r="CW78" s="1"/>
  <c r="CY78" s="1"/>
  <c r="DA78" s="1"/>
  <c r="DC78" s="1"/>
  <c r="DE78" s="1"/>
  <c r="DG78" s="1"/>
  <c r="DI78" s="1"/>
  <c r="DK78" s="1"/>
  <c r="DM78" s="1"/>
  <c r="AG182"/>
  <c r="AJ86"/>
  <c r="AO86" s="1"/>
  <c r="AT86" s="1"/>
  <c r="AY86" s="1"/>
  <c r="BD86" s="1"/>
  <c r="BI86" s="1"/>
  <c r="BN86" s="1"/>
  <c r="BS86" s="1"/>
  <c r="BX86" s="1"/>
  <c r="CC86" s="1"/>
  <c r="CH86" s="1"/>
  <c r="CM86" s="1"/>
  <c r="CO86" s="1"/>
  <c r="CQ86" s="1"/>
  <c r="CS86" s="1"/>
  <c r="CU86" s="1"/>
  <c r="CW86" s="1"/>
  <c r="CY86" s="1"/>
  <c r="DA86" s="1"/>
  <c r="DC86" s="1"/>
  <c r="DE86" s="1"/>
  <c r="DG86" s="1"/>
  <c r="DI86" s="1"/>
  <c r="DK86" s="1"/>
  <c r="DM86" s="1"/>
  <c r="AO9"/>
  <c r="AT9" s="1"/>
  <c r="AY9" s="1"/>
  <c r="BD9" s="1"/>
  <c r="BI9" s="1"/>
  <c r="BN9" s="1"/>
  <c r="BS9" s="1"/>
  <c r="BX9" s="1"/>
  <c r="CC9" s="1"/>
  <c r="CH9" s="1"/>
  <c r="CM9" s="1"/>
  <c r="CO9" s="1"/>
  <c r="CQ9" s="1"/>
  <c r="CS9" s="1"/>
  <c r="CU9" s="1"/>
  <c r="CW9" s="1"/>
  <c r="CY9" s="1"/>
  <c r="DA9" s="1"/>
  <c r="DC9" s="1"/>
  <c r="DE9" s="1"/>
  <c r="DG9" s="1"/>
  <c r="DI9" s="1"/>
  <c r="DK9" s="1"/>
  <c r="DM9" s="1"/>
  <c r="AJ39"/>
  <c r="AO39" s="1"/>
  <c r="AT39" s="1"/>
  <c r="AY39" s="1"/>
  <c r="BD39" s="1"/>
  <c r="BI39" s="1"/>
  <c r="BN39" s="1"/>
  <c r="BS39" s="1"/>
  <c r="BX39" s="1"/>
  <c r="CC39" s="1"/>
  <c r="CH39" s="1"/>
  <c r="CM39" s="1"/>
  <c r="CO39" s="1"/>
  <c r="CQ39" s="1"/>
  <c r="CS39" s="1"/>
  <c r="CU39" s="1"/>
  <c r="CW39" s="1"/>
  <c r="CY39" s="1"/>
  <c r="DA39" s="1"/>
  <c r="DC39" s="1"/>
  <c r="DE39" s="1"/>
  <c r="DG39" s="1"/>
  <c r="DI39" s="1"/>
  <c r="DK39" s="1"/>
  <c r="DM39" s="1"/>
  <c r="AO87"/>
  <c r="AT87" s="1"/>
  <c r="AY87" s="1"/>
  <c r="BD87" s="1"/>
  <c r="BI87" s="1"/>
  <c r="BN87" s="1"/>
  <c r="BS87" s="1"/>
  <c r="BX87" s="1"/>
  <c r="CC87" s="1"/>
  <c r="CH87" s="1"/>
  <c r="CM87" s="1"/>
  <c r="CO87" s="1"/>
  <c r="CQ87" s="1"/>
  <c r="CS87" s="1"/>
  <c r="CU87" s="1"/>
  <c r="CW87" s="1"/>
  <c r="CY87" s="1"/>
  <c r="DA87" s="1"/>
  <c r="DC87" s="1"/>
  <c r="DE87" s="1"/>
  <c r="DG87" s="1"/>
  <c r="DI87" s="1"/>
  <c r="DK87" s="1"/>
  <c r="DM87" s="1"/>
  <c r="AJ104"/>
  <c r="AO104" s="1"/>
  <c r="AT104" s="1"/>
  <c r="AY104" s="1"/>
  <c r="BD104" s="1"/>
  <c r="BI104" s="1"/>
  <c r="BN104" s="1"/>
  <c r="BS104" s="1"/>
  <c r="BX104" s="1"/>
  <c r="CC104" s="1"/>
  <c r="CH104" s="1"/>
  <c r="CM104" s="1"/>
  <c r="CO104" s="1"/>
  <c r="CQ104" s="1"/>
  <c r="CS104" s="1"/>
  <c r="CU104" s="1"/>
  <c r="CW104" s="1"/>
  <c r="CY104" s="1"/>
  <c r="DA104" s="1"/>
  <c r="DC104" s="1"/>
  <c r="DE104" s="1"/>
  <c r="DG104" s="1"/>
  <c r="DI104" s="1"/>
  <c r="DK104" s="1"/>
  <c r="DM104" s="1"/>
  <c r="AJ65"/>
  <c r="AO65" s="1"/>
  <c r="AT65" s="1"/>
  <c r="AY65" s="1"/>
  <c r="BD65" s="1"/>
  <c r="BI65" s="1"/>
  <c r="BN65" s="1"/>
  <c r="BS65" s="1"/>
  <c r="BX65" s="1"/>
  <c r="CC65" s="1"/>
  <c r="CH65" s="1"/>
  <c r="CM65" s="1"/>
  <c r="CO65" s="1"/>
  <c r="CQ65" s="1"/>
  <c r="CS65" s="1"/>
  <c r="CU65" s="1"/>
  <c r="CW65" s="1"/>
  <c r="CY65" s="1"/>
  <c r="DA65" s="1"/>
  <c r="DC65" s="1"/>
  <c r="DE65" s="1"/>
  <c r="DG65" s="1"/>
  <c r="DI65" s="1"/>
  <c r="DK65" s="1"/>
  <c r="DM65" s="1"/>
  <c r="AJ89"/>
  <c r="AO89" s="1"/>
  <c r="AT89" s="1"/>
  <c r="AY89" s="1"/>
  <c r="BD89" s="1"/>
  <c r="BI89" s="1"/>
  <c r="BN89" s="1"/>
  <c r="BS89" s="1"/>
  <c r="BX89" s="1"/>
  <c r="CC89" s="1"/>
  <c r="CH89" s="1"/>
  <c r="CM89" s="1"/>
  <c r="CO89" s="1"/>
  <c r="CQ89" s="1"/>
  <c r="CS89" s="1"/>
  <c r="CU89" s="1"/>
  <c r="CW89" s="1"/>
  <c r="CY89" s="1"/>
  <c r="DA89" s="1"/>
  <c r="DC89" s="1"/>
  <c r="DE89" s="1"/>
  <c r="DG89" s="1"/>
  <c r="DI89" s="1"/>
  <c r="DK89" s="1"/>
  <c r="DM89" s="1"/>
  <c r="U14"/>
  <c r="Z14" s="1"/>
  <c r="AE14" s="1"/>
  <c r="AJ14" s="1"/>
  <c r="AO14" s="1"/>
  <c r="AT14" s="1"/>
  <c r="AY14" s="1"/>
  <c r="BD14" s="1"/>
  <c r="BI14" s="1"/>
  <c r="BN14" s="1"/>
  <c r="BS14" s="1"/>
  <c r="BX14" s="1"/>
  <c r="CC14" s="1"/>
  <c r="CH14" s="1"/>
  <c r="CM14" s="1"/>
  <c r="CO14" s="1"/>
  <c r="CQ14" s="1"/>
  <c r="CS14" s="1"/>
  <c r="CU14" s="1"/>
  <c r="CW14" s="1"/>
  <c r="CY14" s="1"/>
  <c r="DA14" s="1"/>
  <c r="DC14" s="1"/>
  <c r="DE14" s="1"/>
  <c r="DG14" s="1"/>
  <c r="DI14" s="1"/>
  <c r="DK14" s="1"/>
  <c r="DM14" s="1"/>
  <c r="P182"/>
  <c r="AE5"/>
  <c r="AJ5" s="1"/>
  <c r="AO5" s="1"/>
  <c r="AT5" s="1"/>
  <c r="AJ54"/>
  <c r="AO54" s="1"/>
  <c r="AT54" s="1"/>
  <c r="AY54" s="1"/>
  <c r="BD54" s="1"/>
  <c r="BI54" s="1"/>
  <c r="BN54" s="1"/>
  <c r="BS54" s="1"/>
  <c r="BX54" s="1"/>
  <c r="CC54" s="1"/>
  <c r="CH54" s="1"/>
  <c r="CM54" s="1"/>
  <c r="CO54" s="1"/>
  <c r="CQ54" s="1"/>
  <c r="CS54" s="1"/>
  <c r="CU54" s="1"/>
  <c r="CW54" s="1"/>
  <c r="CY54" s="1"/>
  <c r="DA54" s="1"/>
  <c r="DC54" s="1"/>
  <c r="DE54" s="1"/>
  <c r="DG54" s="1"/>
  <c r="DI54" s="1"/>
  <c r="DK54" s="1"/>
  <c r="DM54" s="1"/>
  <c r="AH182"/>
  <c r="AL182"/>
  <c r="AO6"/>
  <c r="BN45"/>
  <c r="BS45" s="1"/>
  <c r="BX45" s="1"/>
  <c r="CC45" s="1"/>
  <c r="CH45" s="1"/>
  <c r="CM45" s="1"/>
  <c r="CO45" s="1"/>
  <c r="CQ45" s="1"/>
  <c r="CS45" s="1"/>
  <c r="CU45" s="1"/>
  <c r="CW45" s="1"/>
  <c r="CY45" s="1"/>
  <c r="DA45" s="1"/>
  <c r="DC45" s="1"/>
  <c r="DE45" s="1"/>
  <c r="DG45" s="1"/>
  <c r="DI45" s="1"/>
  <c r="DK45" s="1"/>
  <c r="DM45" s="1"/>
  <c r="AO45"/>
  <c r="AJ105"/>
  <c r="AR180"/>
  <c r="AR182" s="1"/>
  <c r="AQ182"/>
  <c r="AT180" l="1"/>
  <c r="AY180" s="1"/>
  <c r="BD180" s="1"/>
  <c r="BI180" s="1"/>
  <c r="BN180" s="1"/>
  <c r="BS180" s="1"/>
  <c r="BX180" s="1"/>
  <c r="CC180" s="1"/>
  <c r="CH180" s="1"/>
  <c r="CM180" s="1"/>
  <c r="CO180" s="1"/>
  <c r="CQ180" s="1"/>
  <c r="CS180" s="1"/>
  <c r="CU180" s="1"/>
  <c r="CW180" s="1"/>
  <c r="CY180" s="1"/>
  <c r="DA180" s="1"/>
  <c r="DC180" s="1"/>
  <c r="DE180" s="1"/>
  <c r="DG180" s="1"/>
  <c r="DI180" s="1"/>
  <c r="DK180" s="1"/>
  <c r="DM180" s="1"/>
  <c r="AE182"/>
  <c r="U182"/>
  <c r="Z182"/>
  <c r="AJ182"/>
  <c r="DG105"/>
  <c r="AY5"/>
  <c r="BD5" s="1"/>
  <c r="BI5" s="1"/>
  <c r="BN5"/>
  <c r="BS5" s="1"/>
  <c r="AT6"/>
  <c r="AO182"/>
  <c r="AY6" l="1"/>
  <c r="AT182"/>
  <c r="BD6" l="1"/>
  <c r="AY182"/>
  <c r="BI6" l="1"/>
  <c r="BD182"/>
  <c r="BN6" l="1"/>
  <c r="BI182"/>
  <c r="BS6" l="1"/>
  <c r="BN182"/>
  <c r="BX6" l="1"/>
  <c r="BS182"/>
  <c r="CC6" l="1"/>
  <c r="BX182"/>
  <c r="CH6" l="1"/>
  <c r="CC182"/>
  <c r="CM6" l="1"/>
  <c r="CH182"/>
  <c r="CO6" l="1"/>
  <c r="CM182"/>
  <c r="CQ6" l="1"/>
  <c r="CO182"/>
  <c r="CS6" l="1"/>
  <c r="CQ182"/>
  <c r="CU6" l="1"/>
  <c r="CS182"/>
  <c r="CW6" l="1"/>
  <c r="CU182"/>
  <c r="CY6" l="1"/>
  <c r="CW182"/>
  <c r="DA6" l="1"/>
  <c r="CY182"/>
  <c r="DC6" l="1"/>
  <c r="DA182"/>
  <c r="DE6" l="1"/>
  <c r="DC182"/>
  <c r="DG6" l="1"/>
  <c r="DG182" s="1"/>
  <c r="DE182"/>
  <c r="DI6" l="1"/>
  <c r="DI182" l="1"/>
  <c r="DK6"/>
  <c r="DM6" l="1"/>
  <c r="DM182" s="1"/>
  <c r="DK182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<sst xmlns="http://schemas.openxmlformats.org/spreadsheetml/2006/main" count="1559" uniqueCount="508">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</sst>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_ ;[Red]\-#,##0.00\ "/>
    <numFmt numFmtId="166" formatCode="0.000"/>
  </numFmts>
  <fonts count="4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80;&#1084;&#1080;&#1088;\Downloads\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83"/>
  <sheetViews>
    <sheetView tabSelected="1" zoomScale="85" zoomScaleNormal="85" workbookViewId="0">
      <pane xSplit="2" ySplit="4" topLeftCell="DK128" activePane="bottomRight" state="frozen"/>
      <selection pane="topRight" activeCell="C1" sqref="C1"/>
      <selection pane="bottomLeft" activeCell="A2" sqref="A2"/>
      <selection pane="bottomRight" activeCell="DL121" sqref="DL121"/>
    </sheetView>
  </sheetViews>
  <sheetFormatPr defaultRowHeight="1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246" width="9.140625" style="89"/>
  </cols>
  <sheetData>
    <row r="1" spans="1:246" s="57" customFormat="1" ht="18.75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  <c r="DH4" s="203" t="s">
        <v>502</v>
      </c>
      <c r="DI4" s="227" t="s">
        <v>503</v>
      </c>
      <c r="DJ4" s="203" t="s">
        <v>504</v>
      </c>
      <c r="DK4" s="227" t="s">
        <v>505</v>
      </c>
      <c r="DL4" s="203" t="s">
        <v>506</v>
      </c>
      <c r="DM4" s="227" t="s">
        <v>507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5">H6-E6</f>
        <v>48.067999999999998</v>
      </c>
      <c r="J6" s="122">
        <f t="shared" ref="J6:J70" si="6">I6*4.18</f>
        <v>200.92423999999997</v>
      </c>
      <c r="K6" s="184">
        <v>148.02199999999999</v>
      </c>
      <c r="L6" s="121">
        <f t="shared" ref="L6:L70" si="7">K6-H6</f>
        <v>43.953999999999994</v>
      </c>
      <c r="M6" s="122">
        <f t="shared" ref="M6:M70" si="8">L6*4.54</f>
        <v>199.55115999999998</v>
      </c>
      <c r="N6" s="122">
        <f t="shared" ref="N6:N70" si="9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10">Q6-K6</f>
        <v>0</v>
      </c>
      <c r="S6" s="122">
        <f t="shared" ref="S6:S69" si="11">R6*4.54</f>
        <v>0</v>
      </c>
      <c r="T6" s="122"/>
      <c r="U6" s="120">
        <f t="shared" ref="U6:U69" si="12">P6+S6-T6</f>
        <v>400.47</v>
      </c>
      <c r="V6" s="121">
        <v>148.02199999999999</v>
      </c>
      <c r="W6" s="121">
        <f t="shared" ref="W6:W69" si="13">V6-Q6</f>
        <v>0</v>
      </c>
      <c r="X6" s="122">
        <f t="shared" ref="X6:X69" si="14">W6*4.54</f>
        <v>0</v>
      </c>
      <c r="Y6" s="122">
        <v>400.47</v>
      </c>
      <c r="Z6" s="120">
        <f t="shared" ref="Z6:Z69" si="15">U6+X6-Y6</f>
        <v>0</v>
      </c>
      <c r="AA6" s="121">
        <v>156.06800000000001</v>
      </c>
      <c r="AB6" s="121">
        <f t="shared" ref="AB6:AB69" si="16">AA6-V6</f>
        <v>8.0460000000000207</v>
      </c>
      <c r="AC6" s="122">
        <f t="shared" ref="AC6:AC69" si="17">AB6*4.54</f>
        <v>36.528840000000095</v>
      </c>
      <c r="AD6" s="122"/>
      <c r="AE6" s="120">
        <f t="shared" ref="AE6:AE69" si="18">Z6+AC6-AD6</f>
        <v>36.528840000000095</v>
      </c>
      <c r="AF6" s="121">
        <f>VLOOKUP(A6,Лист4!$A$2:$F$175,6,FALSE)</f>
        <v>162.006</v>
      </c>
      <c r="AG6" s="121">
        <f t="shared" ref="AG6:AG69" si="19">AF6-AA6</f>
        <v>5.9379999999999882</v>
      </c>
      <c r="AH6" s="122">
        <f t="shared" ref="AH6:AH69" si="20">AG6*4.54</f>
        <v>26.958519999999947</v>
      </c>
      <c r="AI6" s="122"/>
      <c r="AJ6" s="120">
        <f t="shared" ref="AJ6:AJ69" si="21">AE6+AH6-AI6</f>
        <v>63.487360000000038</v>
      </c>
      <c r="AK6" s="121">
        <f>VLOOKUP(A6,Лист6!$A$2:$F$175,6,FALSE)</f>
        <v>327.03800000000001</v>
      </c>
      <c r="AL6" s="121">
        <f t="shared" ref="AL6:AL69" si="22">AK6-AF6</f>
        <v>165.03200000000001</v>
      </c>
      <c r="AM6" s="122">
        <f t="shared" ref="AM6:AM69" si="23">AL6*4.54</f>
        <v>749.24528000000009</v>
      </c>
      <c r="AN6" s="122"/>
      <c r="AO6" s="120">
        <f t="shared" ref="AO6:AO69" si="24">AJ6+AM6-AN6</f>
        <v>812.73264000000017</v>
      </c>
      <c r="AP6" s="123">
        <v>375.00900000000001</v>
      </c>
      <c r="AQ6" s="121">
        <f t="shared" ref="AQ6:AQ69" si="25">AP6-AK6</f>
        <v>47.971000000000004</v>
      </c>
      <c r="AR6" s="121">
        <f t="shared" ref="AR6:AR69" si="26">AQ6*4.54</f>
        <v>217.78834000000001</v>
      </c>
      <c r="AS6" s="121"/>
      <c r="AT6" s="120">
        <f t="shared" ref="AT6:AT69" si="27">AO6+AR6-AS6</f>
        <v>1030.5209800000002</v>
      </c>
      <c r="AU6" s="123">
        <v>414.06</v>
      </c>
      <c r="AV6" s="121">
        <f t="shared" ref="AV6:AV69" si="28">AU6-AP6</f>
        <v>39.050999999999988</v>
      </c>
      <c r="AW6" s="122">
        <f t="shared" ref="AW6:AW69" si="29">AV6*4.54</f>
        <v>177.29153999999994</v>
      </c>
      <c r="AX6" s="121"/>
      <c r="AY6" s="120">
        <f t="shared" ref="AY6:AY69" si="30">AT6+AW6-AX6</f>
        <v>1207.8125200000002</v>
      </c>
      <c r="AZ6" s="123">
        <v>467.036</v>
      </c>
      <c r="BA6" s="121">
        <f t="shared" ref="BA6:BA68" si="31">AZ6-AU6</f>
        <v>52.975999999999999</v>
      </c>
      <c r="BB6" s="122">
        <f>BA6*4.81</f>
        <v>254.81455999999997</v>
      </c>
      <c r="BC6" s="121"/>
      <c r="BD6" s="120">
        <f t="shared" ref="BD6:BD69" si="32">AY6+BB6-BC6</f>
        <v>1462.6270800000002</v>
      </c>
      <c r="BE6" s="123">
        <v>501.07299999999998</v>
      </c>
      <c r="BF6" s="121">
        <f t="shared" ref="BF6:BF69" si="33">BE6-AZ6</f>
        <v>34.036999999999978</v>
      </c>
      <c r="BG6" s="122">
        <f>BF6*4.81</f>
        <v>163.71796999999987</v>
      </c>
      <c r="BH6" s="121"/>
      <c r="BI6" s="120">
        <f t="shared" ref="BI6:BI69" si="34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5">CM6-CN6</f>
        <v>1271.6245500000002</v>
      </c>
      <c r="CP6" s="111"/>
      <c r="CQ6" s="196">
        <f t="shared" ref="CQ6:CQ69" si="36">CO6-CP6</f>
        <v>1271.6245500000002</v>
      </c>
      <c r="CR6" s="111"/>
      <c r="CS6" s="196">
        <f t="shared" ref="CS6:CS69" si="37">CQ6-CR6</f>
        <v>1271.6245500000002</v>
      </c>
      <c r="CT6" s="111"/>
      <c r="CU6" s="196">
        <f t="shared" ref="CU6:CU69" si="38">CS6-CT6</f>
        <v>1271.6245500000002</v>
      </c>
      <c r="CV6" s="111"/>
      <c r="CW6" s="196">
        <f t="shared" ref="CW6:CW69" si="39">CU6-CV6</f>
        <v>1271.6245500000002</v>
      </c>
      <c r="CX6" s="111"/>
      <c r="CY6" s="196">
        <f t="shared" ref="CY6:CY69" si="40">CW6-CX6</f>
        <v>1271.6245500000002</v>
      </c>
      <c r="CZ6" s="111"/>
      <c r="DA6" s="196">
        <f t="shared" ref="DA6:DA69" si="41">CY6-CZ6</f>
        <v>1271.6245500000002</v>
      </c>
      <c r="DB6" s="111"/>
      <c r="DC6" s="196">
        <f t="shared" ref="DC6:DC69" si="42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5"/>
        <v>235.01200000000003</v>
      </c>
      <c r="J7" s="122">
        <f t="shared" si="6"/>
        <v>982.35016000000007</v>
      </c>
      <c r="K7" s="184">
        <v>664.02700000000004</v>
      </c>
      <c r="L7" s="121">
        <f t="shared" si="7"/>
        <v>191.98700000000002</v>
      </c>
      <c r="M7" s="122">
        <f t="shared" si="8"/>
        <v>871.62098000000015</v>
      </c>
      <c r="N7" s="122">
        <f t="shared" si="9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10"/>
        <v>17.986999999999966</v>
      </c>
      <c r="S7" s="122">
        <f t="shared" si="11"/>
        <v>81.660979999999853</v>
      </c>
      <c r="T7" s="122"/>
      <c r="U7" s="120">
        <f t="shared" si="12"/>
        <v>-1574.7790200000002</v>
      </c>
      <c r="V7" s="121">
        <v>689.06899999999996</v>
      </c>
      <c r="W7" s="121">
        <f t="shared" si="13"/>
        <v>7.05499999999995</v>
      </c>
      <c r="X7" s="122">
        <f t="shared" si="14"/>
        <v>32.029699999999771</v>
      </c>
      <c r="Y7" s="122"/>
      <c r="Z7" s="120">
        <f t="shared" si="15"/>
        <v>-1542.7493200000004</v>
      </c>
      <c r="AA7" s="121">
        <v>705.06</v>
      </c>
      <c r="AB7" s="121">
        <f t="shared" si="16"/>
        <v>15.990999999999985</v>
      </c>
      <c r="AC7" s="122">
        <f t="shared" si="17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19"/>
        <v>5.9630000000000791</v>
      </c>
      <c r="AH7" s="122">
        <f t="shared" si="20"/>
        <v>27.072020000000361</v>
      </c>
      <c r="AI7" s="122"/>
      <c r="AJ7" s="120">
        <f t="shared" si="21"/>
        <v>-1443.07816</v>
      </c>
      <c r="AK7" s="121">
        <f>VLOOKUP(A7,Лист6!$A$2:$F$175,6,FALSE)</f>
        <v>718.01199999999994</v>
      </c>
      <c r="AL7" s="121">
        <f t="shared" si="22"/>
        <v>6.9889999999999191</v>
      </c>
      <c r="AM7" s="122">
        <f t="shared" si="23"/>
        <v>31.730059999999632</v>
      </c>
      <c r="AN7" s="122"/>
      <c r="AO7" s="120">
        <f t="shared" si="24"/>
        <v>-1411.3481000000004</v>
      </c>
      <c r="AP7" s="123">
        <v>737.01199999999994</v>
      </c>
      <c r="AQ7" s="121">
        <f t="shared" si="25"/>
        <v>19</v>
      </c>
      <c r="AR7" s="121">
        <f t="shared" si="26"/>
        <v>86.26</v>
      </c>
      <c r="AS7" s="121">
        <v>1000</v>
      </c>
      <c r="AT7" s="120">
        <f t="shared" si="27"/>
        <v>-2325.0881000000004</v>
      </c>
      <c r="AU7" s="123">
        <v>769.09100000000001</v>
      </c>
      <c r="AV7" s="121">
        <f t="shared" si="28"/>
        <v>32.079000000000065</v>
      </c>
      <c r="AW7" s="122">
        <f t="shared" si="29"/>
        <v>145.6386600000003</v>
      </c>
      <c r="AX7" s="121"/>
      <c r="AY7" s="120">
        <f t="shared" si="30"/>
        <v>-2179.4494400000003</v>
      </c>
      <c r="AZ7" s="192">
        <v>811.01400000000001</v>
      </c>
      <c r="BA7" s="121">
        <f t="shared" si="31"/>
        <v>41.923000000000002</v>
      </c>
      <c r="BB7" s="122">
        <f t="shared" ref="BB7:BB70" si="43">BA7*4.81</f>
        <v>201.64963</v>
      </c>
      <c r="BC7" s="121"/>
      <c r="BD7" s="144">
        <f t="shared" si="32"/>
        <v>-1977.7998100000004</v>
      </c>
      <c r="BE7" s="123"/>
      <c r="BF7" s="121"/>
      <c r="BG7" s="122">
        <f t="shared" ref="BG7:BG69" si="44">BF7*4.81</f>
        <v>0</v>
      </c>
      <c r="BH7" s="121"/>
      <c r="BI7" s="120">
        <f t="shared" si="34"/>
        <v>-1977.7998100000004</v>
      </c>
      <c r="BJ7" s="123"/>
      <c r="BK7" s="121">
        <f t="shared" ref="BK7:BK69" si="45">BJ7-BE7</f>
        <v>0</v>
      </c>
      <c r="BL7" s="122">
        <f t="shared" ref="BL7:BL69" si="46">BK7*4.81</f>
        <v>0</v>
      </c>
      <c r="BM7" s="121"/>
      <c r="BN7" s="144">
        <f t="shared" ref="BN7:BN69" si="47">BI7+BL7-BM7</f>
        <v>-1977.7998100000004</v>
      </c>
      <c r="BO7" s="123"/>
      <c r="BP7" s="121">
        <f t="shared" ref="BP7:BP69" si="48">BO7-BJ7</f>
        <v>0</v>
      </c>
      <c r="BQ7" s="122">
        <f t="shared" ref="BQ7:BQ69" si="49">BP7*4.81</f>
        <v>0</v>
      </c>
      <c r="BR7" s="121"/>
      <c r="BS7" s="120">
        <f t="shared" ref="BS7:BS69" si="50">BN7+BQ7-BR7</f>
        <v>-1977.7998100000004</v>
      </c>
      <c r="BT7" s="123"/>
      <c r="BU7" s="121">
        <f t="shared" ref="BU7:BU69" si="51">BT7-BO7</f>
        <v>0</v>
      </c>
      <c r="BV7" s="122">
        <f t="shared" ref="BV7:BV69" si="52">BU7*4.81</f>
        <v>0</v>
      </c>
      <c r="BW7" s="121"/>
      <c r="BX7" s="120">
        <f t="shared" ref="BX7:BX69" si="53">BS7+BV7-BW7</f>
        <v>-1977.7998100000004</v>
      </c>
      <c r="BY7" s="123"/>
      <c r="BZ7" s="111">
        <f t="shared" ref="BZ7:BZ68" si="54">BY7-BT7</f>
        <v>0</v>
      </c>
      <c r="CA7" s="122">
        <f t="shared" ref="CA7:CA69" si="55">BZ7*4.81</f>
        <v>0</v>
      </c>
      <c r="CB7" s="121"/>
      <c r="CC7" s="120">
        <f t="shared" ref="CC7:CC69" si="56">BX7+CA7-CB7</f>
        <v>-1977.7998100000004</v>
      </c>
      <c r="CD7" s="123"/>
      <c r="CE7" s="111">
        <f t="shared" ref="CE7:CE69" si="57">CD7-BY7</f>
        <v>0</v>
      </c>
      <c r="CF7" s="122">
        <f t="shared" ref="CF7:CF69" si="58">CE7*4.81</f>
        <v>0</v>
      </c>
      <c r="CG7" s="121"/>
      <c r="CH7" s="120">
        <f t="shared" ref="CH7:CH69" si="59">CC7+CF7-CG7</f>
        <v>-1977.7998100000004</v>
      </c>
      <c r="CI7" s="123"/>
      <c r="CJ7" s="111">
        <f t="shared" ref="CJ7:CJ8" si="60">CI7-CD7</f>
        <v>0</v>
      </c>
      <c r="CK7" s="122">
        <f t="shared" ref="CK7:CK70" si="61">CJ7*4.81</f>
        <v>0</v>
      </c>
      <c r="CL7" s="121"/>
      <c r="CM7" s="120">
        <f t="shared" ref="CM7:CM70" si="62">CH7+CK7-CL7</f>
        <v>-1977.7998100000004</v>
      </c>
      <c r="CN7" s="121"/>
      <c r="CO7" s="152">
        <f t="shared" si="35"/>
        <v>-1977.7998100000004</v>
      </c>
      <c r="CP7" s="121">
        <v>-1977.8</v>
      </c>
      <c r="CQ7" s="152">
        <f t="shared" si="36"/>
        <v>1.8999999952029611E-4</v>
      </c>
      <c r="CR7" s="121"/>
      <c r="CS7" s="196">
        <f t="shared" si="37"/>
        <v>1.8999999952029611E-4</v>
      </c>
      <c r="CT7" s="121"/>
      <c r="CU7" s="196">
        <f t="shared" si="38"/>
        <v>1.8999999952029611E-4</v>
      </c>
      <c r="CV7" s="121"/>
      <c r="CW7" s="196">
        <f t="shared" si="39"/>
        <v>1.8999999952029611E-4</v>
      </c>
      <c r="CX7" s="121"/>
      <c r="CY7" s="196">
        <f t="shared" si="40"/>
        <v>1.8999999952029611E-4</v>
      </c>
      <c r="CZ7" s="121"/>
      <c r="DA7" s="196">
        <f t="shared" si="41"/>
        <v>1.8999999952029611E-4</v>
      </c>
      <c r="DB7" s="121"/>
      <c r="DC7" s="196">
        <f t="shared" si="42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5"/>
        <v>0</v>
      </c>
      <c r="J8" s="122">
        <f t="shared" si="6"/>
        <v>0</v>
      </c>
      <c r="K8" s="184">
        <v>3.0590000000000002</v>
      </c>
      <c r="L8" s="121">
        <f t="shared" si="7"/>
        <v>3.0590000000000002</v>
      </c>
      <c r="M8" s="122">
        <f t="shared" si="8"/>
        <v>13.887860000000002</v>
      </c>
      <c r="N8" s="122">
        <f t="shared" si="9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10"/>
        <v>0.95599999999999952</v>
      </c>
      <c r="S8" s="122">
        <f t="shared" si="11"/>
        <v>4.3402399999999979</v>
      </c>
      <c r="T8" s="122"/>
      <c r="U8" s="120">
        <f t="shared" si="12"/>
        <v>-4981.7697599999992</v>
      </c>
      <c r="V8" s="121">
        <v>4.0149999999999997</v>
      </c>
      <c r="W8" s="121">
        <f t="shared" si="13"/>
        <v>0</v>
      </c>
      <c r="X8" s="122">
        <f t="shared" si="14"/>
        <v>0</v>
      </c>
      <c r="Y8" s="122"/>
      <c r="Z8" s="120">
        <f t="shared" si="15"/>
        <v>-4981.7697599999992</v>
      </c>
      <c r="AA8" s="121">
        <v>4.0830000000000002</v>
      </c>
      <c r="AB8" s="121">
        <f t="shared" si="16"/>
        <v>6.8000000000000504E-2</v>
      </c>
      <c r="AC8" s="122">
        <f t="shared" si="17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19"/>
        <v>2.9239999999999995</v>
      </c>
      <c r="AH8" s="122">
        <f t="shared" si="20"/>
        <v>13.274959999999998</v>
      </c>
      <c r="AI8" s="122"/>
      <c r="AJ8" s="120">
        <f t="shared" si="21"/>
        <v>-4968.1860799999995</v>
      </c>
      <c r="AK8" s="121">
        <f>VLOOKUP(A8,Лист6!$A$2:$F$175,6,FALSE)</f>
        <v>12.018000000000001</v>
      </c>
      <c r="AL8" s="121">
        <f t="shared" si="22"/>
        <v>5.011000000000001</v>
      </c>
      <c r="AM8" s="122">
        <f t="shared" si="23"/>
        <v>22.749940000000006</v>
      </c>
      <c r="AN8" s="122"/>
      <c r="AO8" s="120">
        <f t="shared" si="24"/>
        <v>-4945.4361399999998</v>
      </c>
      <c r="AP8" s="123">
        <v>20.018000000000001</v>
      </c>
      <c r="AQ8" s="121">
        <f t="shared" si="25"/>
        <v>8</v>
      </c>
      <c r="AR8" s="121">
        <f t="shared" si="26"/>
        <v>36.32</v>
      </c>
      <c r="AS8" s="121"/>
      <c r="AT8" s="120">
        <f t="shared" si="27"/>
        <v>-4909.1161400000001</v>
      </c>
      <c r="AU8" s="123">
        <v>22.07</v>
      </c>
      <c r="AV8" s="121">
        <f t="shared" si="28"/>
        <v>2.0519999999999996</v>
      </c>
      <c r="AW8" s="122">
        <f t="shared" si="29"/>
        <v>9.3160799999999977</v>
      </c>
      <c r="AX8" s="121"/>
      <c r="AY8" s="120">
        <f t="shared" si="30"/>
        <v>-4899.8000600000005</v>
      </c>
      <c r="AZ8" s="123">
        <v>41.095999999999997</v>
      </c>
      <c r="BA8" s="121">
        <f t="shared" si="31"/>
        <v>19.025999999999996</v>
      </c>
      <c r="BB8" s="122">
        <f t="shared" si="43"/>
        <v>91.515059999999977</v>
      </c>
      <c r="BC8" s="121"/>
      <c r="BD8" s="120">
        <f t="shared" si="32"/>
        <v>-4808.2850000000008</v>
      </c>
      <c r="BE8" s="123">
        <v>48.036000000000001</v>
      </c>
      <c r="BF8" s="121">
        <f t="shared" si="33"/>
        <v>6.9400000000000048</v>
      </c>
      <c r="BG8" s="122">
        <f t="shared" si="44"/>
        <v>33.381400000000021</v>
      </c>
      <c r="BH8" s="121"/>
      <c r="BI8" s="120">
        <f t="shared" si="34"/>
        <v>-4774.9036000000006</v>
      </c>
      <c r="BJ8" s="181">
        <v>48.06</v>
      </c>
      <c r="BK8" s="121">
        <f t="shared" si="45"/>
        <v>2.4000000000000909E-2</v>
      </c>
      <c r="BL8" s="122">
        <f t="shared" si="46"/>
        <v>0.11544000000000436</v>
      </c>
      <c r="BM8" s="121"/>
      <c r="BN8" s="158">
        <f t="shared" si="47"/>
        <v>-4774.788160000001</v>
      </c>
      <c r="BO8" s="123"/>
      <c r="BP8" s="121"/>
      <c r="BQ8" s="122">
        <f t="shared" si="49"/>
        <v>0</v>
      </c>
      <c r="BR8" s="121"/>
      <c r="BS8" s="120">
        <f t="shared" si="50"/>
        <v>-4774.788160000001</v>
      </c>
      <c r="BT8" s="123"/>
      <c r="BU8" s="121">
        <f t="shared" si="51"/>
        <v>0</v>
      </c>
      <c r="BV8" s="122">
        <f t="shared" si="52"/>
        <v>0</v>
      </c>
      <c r="BW8" s="121"/>
      <c r="BX8" s="120">
        <f t="shared" si="53"/>
        <v>-4774.788160000001</v>
      </c>
      <c r="BY8" s="123"/>
      <c r="BZ8" s="111">
        <f t="shared" si="54"/>
        <v>0</v>
      </c>
      <c r="CA8" s="122">
        <f t="shared" si="55"/>
        <v>0</v>
      </c>
      <c r="CB8" s="121"/>
      <c r="CC8" s="120">
        <f t="shared" si="56"/>
        <v>-4774.788160000001</v>
      </c>
      <c r="CD8" s="123"/>
      <c r="CE8" s="111">
        <f t="shared" si="57"/>
        <v>0</v>
      </c>
      <c r="CF8" s="122">
        <f t="shared" si="58"/>
        <v>0</v>
      </c>
      <c r="CG8" s="121"/>
      <c r="CH8" s="120">
        <f t="shared" si="59"/>
        <v>-4774.788160000001</v>
      </c>
      <c r="CI8" s="123"/>
      <c r="CJ8" s="111">
        <f t="shared" si="60"/>
        <v>0</v>
      </c>
      <c r="CK8" s="122">
        <f t="shared" si="61"/>
        <v>0</v>
      </c>
      <c r="CL8" s="121"/>
      <c r="CM8" s="120">
        <f t="shared" si="62"/>
        <v>-4774.788160000001</v>
      </c>
      <c r="CN8" s="121"/>
      <c r="CO8" s="152">
        <f t="shared" si="35"/>
        <v>-4774.788160000001</v>
      </c>
      <c r="CP8" s="121"/>
      <c r="CQ8" s="152">
        <f t="shared" si="36"/>
        <v>-4774.788160000001</v>
      </c>
      <c r="CR8" s="121"/>
      <c r="CS8" s="196">
        <f t="shared" si="37"/>
        <v>-4774.788160000001</v>
      </c>
      <c r="CT8" s="121"/>
      <c r="CU8" s="196">
        <f t="shared" si="38"/>
        <v>-4774.788160000001</v>
      </c>
      <c r="CV8" s="121"/>
      <c r="CW8" s="196">
        <f t="shared" si="39"/>
        <v>-4774.788160000001</v>
      </c>
      <c r="CX8" s="121"/>
      <c r="CY8" s="196">
        <f t="shared" si="40"/>
        <v>-4774.788160000001</v>
      </c>
      <c r="CZ8" s="121"/>
      <c r="DA8" s="196">
        <f t="shared" si="41"/>
        <v>-4774.788160000001</v>
      </c>
      <c r="DB8" s="121"/>
      <c r="DC8" s="196">
        <f t="shared" si="42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5"/>
        <v>0</v>
      </c>
      <c r="J9" s="122">
        <f t="shared" si="6"/>
        <v>0</v>
      </c>
      <c r="K9" s="184">
        <v>37.088000000000001</v>
      </c>
      <c r="L9" s="121">
        <f t="shared" si="7"/>
        <v>37.088000000000001</v>
      </c>
      <c r="M9" s="122">
        <f t="shared" si="8"/>
        <v>168.37952000000001</v>
      </c>
      <c r="N9" s="122">
        <f t="shared" si="9"/>
        <v>168.37952000000001</v>
      </c>
      <c r="O9" s="122">
        <v>0</v>
      </c>
      <c r="P9" s="120">
        <f t="shared" ref="P9:P69" si="63">C9+N9-O9</f>
        <v>168.37952000000001</v>
      </c>
      <c r="Q9" s="121">
        <v>41.063000000000002</v>
      </c>
      <c r="R9" s="121">
        <f t="shared" si="10"/>
        <v>3.9750000000000014</v>
      </c>
      <c r="S9" s="122">
        <f t="shared" si="11"/>
        <v>18.046500000000005</v>
      </c>
      <c r="T9" s="122"/>
      <c r="U9" s="120">
        <f t="shared" si="12"/>
        <v>186.42602000000002</v>
      </c>
      <c r="V9" s="121">
        <v>41.063000000000002</v>
      </c>
      <c r="W9" s="121">
        <f t="shared" si="13"/>
        <v>0</v>
      </c>
      <c r="X9" s="122">
        <f t="shared" si="14"/>
        <v>0</v>
      </c>
      <c r="Y9" s="122"/>
      <c r="Z9" s="120">
        <f t="shared" si="15"/>
        <v>186.42602000000002</v>
      </c>
      <c r="AA9" s="121">
        <v>41.063000000000002</v>
      </c>
      <c r="AB9" s="121">
        <f t="shared" si="16"/>
        <v>0</v>
      </c>
      <c r="AC9" s="122">
        <f t="shared" si="17"/>
        <v>0</v>
      </c>
      <c r="AD9" s="122"/>
      <c r="AE9" s="120">
        <f t="shared" si="18"/>
        <v>186.42602000000002</v>
      </c>
      <c r="AF9" s="121">
        <f>VLOOKUP(A9,Лист4!$A$2:$F$175,6,FALSE)</f>
        <v>41.063000000000002</v>
      </c>
      <c r="AG9" s="121">
        <f t="shared" si="19"/>
        <v>0</v>
      </c>
      <c r="AH9" s="122">
        <f t="shared" si="20"/>
        <v>0</v>
      </c>
      <c r="AI9" s="122"/>
      <c r="AJ9" s="120">
        <f t="shared" si="21"/>
        <v>186.42602000000002</v>
      </c>
      <c r="AK9" s="121">
        <f>VLOOKUP(A9,Лист6!$A$2:$F$175,6,FALSE)</f>
        <v>41.064999999999998</v>
      </c>
      <c r="AL9" s="121">
        <f t="shared" si="22"/>
        <v>1.9999999999953388E-3</v>
      </c>
      <c r="AM9" s="122">
        <f t="shared" si="23"/>
        <v>9.0799999999788376E-3</v>
      </c>
      <c r="AN9" s="122"/>
      <c r="AO9" s="120">
        <f t="shared" si="24"/>
        <v>186.43510000000001</v>
      </c>
      <c r="AP9" s="123">
        <v>48.091000000000001</v>
      </c>
      <c r="AQ9" s="121">
        <f t="shared" si="25"/>
        <v>7.0260000000000034</v>
      </c>
      <c r="AR9" s="121">
        <f t="shared" si="26"/>
        <v>31.898040000000016</v>
      </c>
      <c r="AS9" s="121"/>
      <c r="AT9" s="120">
        <f t="shared" si="27"/>
        <v>218.33314000000001</v>
      </c>
      <c r="AU9" s="123">
        <v>61.003999999999998</v>
      </c>
      <c r="AV9" s="121">
        <f t="shared" si="28"/>
        <v>12.912999999999997</v>
      </c>
      <c r="AW9" s="122">
        <f t="shared" si="29"/>
        <v>58.625019999999985</v>
      </c>
      <c r="AX9" s="121"/>
      <c r="AY9" s="120">
        <f t="shared" si="30"/>
        <v>276.95816000000002</v>
      </c>
      <c r="AZ9" s="123">
        <v>103.02</v>
      </c>
      <c r="BA9" s="121">
        <f t="shared" si="31"/>
        <v>42.015999999999998</v>
      </c>
      <c r="BB9" s="122">
        <f t="shared" si="43"/>
        <v>202.09695999999997</v>
      </c>
      <c r="BC9" s="121"/>
      <c r="BD9" s="120">
        <f t="shared" si="32"/>
        <v>479.05511999999999</v>
      </c>
      <c r="BE9" s="123">
        <v>116.02</v>
      </c>
      <c r="BF9" s="121">
        <f t="shared" si="33"/>
        <v>13</v>
      </c>
      <c r="BG9" s="122">
        <f t="shared" si="44"/>
        <v>62.529999999999994</v>
      </c>
      <c r="BH9" s="121"/>
      <c r="BI9" s="120">
        <f t="shared" si="34"/>
        <v>541.58511999999996</v>
      </c>
      <c r="BJ9" s="123">
        <v>175.02199999999999</v>
      </c>
      <c r="BK9" s="121">
        <f t="shared" si="45"/>
        <v>59.001999999999995</v>
      </c>
      <c r="BL9" s="122">
        <f t="shared" si="46"/>
        <v>283.79961999999995</v>
      </c>
      <c r="BM9" s="121"/>
      <c r="BN9" s="120">
        <f t="shared" si="47"/>
        <v>825.38473999999997</v>
      </c>
      <c r="BO9" s="170">
        <v>213.00399999999999</v>
      </c>
      <c r="BP9" s="121">
        <f t="shared" si="48"/>
        <v>37.981999999999999</v>
      </c>
      <c r="BQ9" s="122">
        <f t="shared" si="49"/>
        <v>182.69341999999997</v>
      </c>
      <c r="BR9" s="121">
        <v>795</v>
      </c>
      <c r="BS9" s="144">
        <f t="shared" si="50"/>
        <v>213.07815999999991</v>
      </c>
      <c r="BT9" s="123"/>
      <c r="BU9" s="121"/>
      <c r="BV9" s="122">
        <f t="shared" si="52"/>
        <v>0</v>
      </c>
      <c r="BW9" s="121"/>
      <c r="BX9" s="120">
        <f t="shared" si="53"/>
        <v>213.07815999999991</v>
      </c>
      <c r="BY9" s="123"/>
      <c r="BZ9" s="111">
        <f t="shared" si="54"/>
        <v>0</v>
      </c>
      <c r="CA9" s="122">
        <f t="shared" si="55"/>
        <v>0</v>
      </c>
      <c r="CB9" s="121"/>
      <c r="CC9" s="120">
        <f t="shared" si="56"/>
        <v>213.07815999999991</v>
      </c>
      <c r="CD9" s="123"/>
      <c r="CE9" s="111">
        <f t="shared" si="57"/>
        <v>0</v>
      </c>
      <c r="CF9" s="122">
        <f t="shared" si="58"/>
        <v>0</v>
      </c>
      <c r="CG9" s="121"/>
      <c r="CH9" s="120">
        <f t="shared" si="59"/>
        <v>213.07815999999991</v>
      </c>
      <c r="CI9" s="123"/>
      <c r="CJ9" s="111">
        <f>CI9-CD9</f>
        <v>0</v>
      </c>
      <c r="CK9" s="122">
        <f t="shared" si="61"/>
        <v>0</v>
      </c>
      <c r="CL9" s="121"/>
      <c r="CM9" s="120">
        <f>CH9+CK9-CL9</f>
        <v>213.07815999999991</v>
      </c>
      <c r="CN9" s="121"/>
      <c r="CO9" s="196">
        <f t="shared" si="35"/>
        <v>213.07815999999991</v>
      </c>
      <c r="CP9" s="111"/>
      <c r="CQ9" s="196">
        <f t="shared" si="36"/>
        <v>213.07815999999991</v>
      </c>
      <c r="CR9" s="111"/>
      <c r="CS9" s="196">
        <f t="shared" si="37"/>
        <v>213.07815999999991</v>
      </c>
      <c r="CT9" s="111"/>
      <c r="CU9" s="196">
        <f t="shared" si="38"/>
        <v>213.07815999999991</v>
      </c>
      <c r="CV9" s="111"/>
      <c r="CW9" s="196">
        <f t="shared" si="39"/>
        <v>213.07815999999991</v>
      </c>
      <c r="CX9" s="111"/>
      <c r="CY9" s="196">
        <f t="shared" si="40"/>
        <v>213.07815999999991</v>
      </c>
      <c r="CZ9" s="111"/>
      <c r="DA9" s="196">
        <f t="shared" si="41"/>
        <v>213.07815999999991</v>
      </c>
      <c r="DB9" s="111"/>
      <c r="DC9" s="196">
        <f t="shared" si="42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5"/>
        <v>6119.9630000000016</v>
      </c>
      <c r="J10" s="122">
        <f t="shared" si="6"/>
        <v>25581.445340000006</v>
      </c>
      <c r="K10" s="184">
        <v>19368.032999999999</v>
      </c>
      <c r="L10" s="121">
        <f t="shared" si="7"/>
        <v>3826.9759999999987</v>
      </c>
      <c r="M10" s="122">
        <f t="shared" si="8"/>
        <v>17374.471039999993</v>
      </c>
      <c r="N10" s="122">
        <f t="shared" si="9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10"/>
        <v>1930.0299999999988</v>
      </c>
      <c r="S10" s="122">
        <f t="shared" si="11"/>
        <v>8762.3361999999943</v>
      </c>
      <c r="T10" s="122"/>
      <c r="U10" s="120">
        <f t="shared" si="12"/>
        <v>86949.486199999985</v>
      </c>
      <c r="V10" s="121">
        <v>23800.005000000001</v>
      </c>
      <c r="W10" s="121">
        <f t="shared" si="13"/>
        <v>2501.9420000000027</v>
      </c>
      <c r="X10" s="122">
        <f t="shared" si="14"/>
        <v>11358.816680000013</v>
      </c>
      <c r="Y10" s="122"/>
      <c r="Z10" s="120">
        <f t="shared" si="15"/>
        <v>98308.302880000003</v>
      </c>
      <c r="AA10" s="121">
        <v>25730.097000000002</v>
      </c>
      <c r="AB10" s="121">
        <f t="shared" si="16"/>
        <v>1930.0920000000006</v>
      </c>
      <c r="AC10" s="122">
        <f t="shared" si="17"/>
        <v>8762.617680000003</v>
      </c>
      <c r="AD10" s="122">
        <v>5000</v>
      </c>
      <c r="AE10" s="120">
        <f t="shared" si="18"/>
        <v>102070.92056</v>
      </c>
      <c r="AF10" s="121">
        <f>VLOOKUP(A10,Лист4!$A$2:$F$175,6,FALSE)</f>
        <v>27309.05</v>
      </c>
      <c r="AG10" s="121">
        <f t="shared" si="19"/>
        <v>1578.9529999999977</v>
      </c>
      <c r="AH10" s="122">
        <f t="shared" si="20"/>
        <v>7168.4466199999897</v>
      </c>
      <c r="AI10" s="122">
        <v>6358.8</v>
      </c>
      <c r="AJ10" s="120">
        <f t="shared" si="21"/>
        <v>102880.56717999998</v>
      </c>
      <c r="AK10" s="121">
        <f>VLOOKUP(A10,Лист6!$A$2:$F$175,6,FALSE)</f>
        <v>28703.071</v>
      </c>
      <c r="AL10" s="121">
        <f t="shared" si="22"/>
        <v>1394.0210000000006</v>
      </c>
      <c r="AM10" s="122">
        <f t="shared" si="23"/>
        <v>6328.8553400000028</v>
      </c>
      <c r="AN10" s="122"/>
      <c r="AO10" s="120">
        <f t="shared" si="24"/>
        <v>109209.42251999999</v>
      </c>
      <c r="AP10" s="123">
        <v>29161.047999999999</v>
      </c>
      <c r="AQ10" s="121">
        <f>AP10-AK10</f>
        <v>457.97699999999895</v>
      </c>
      <c r="AR10" s="121">
        <f t="shared" si="26"/>
        <v>2079.215579999995</v>
      </c>
      <c r="AS10" s="121"/>
      <c r="AT10" s="120">
        <f t="shared" si="27"/>
        <v>111288.63809999998</v>
      </c>
      <c r="AU10" s="181">
        <v>29511.004000000001</v>
      </c>
      <c r="AV10" s="121">
        <f t="shared" si="28"/>
        <v>349.95600000000195</v>
      </c>
      <c r="AW10" s="122">
        <f t="shared" si="29"/>
        <v>1588.8002400000089</v>
      </c>
      <c r="AX10" s="121"/>
      <c r="AY10" s="152">
        <f t="shared" si="30"/>
        <v>112877.43833999999</v>
      </c>
      <c r="AZ10" s="123"/>
      <c r="BA10" s="121"/>
      <c r="BB10" s="122">
        <f t="shared" si="43"/>
        <v>0</v>
      </c>
      <c r="BC10" s="121"/>
      <c r="BD10" s="120">
        <f t="shared" si="32"/>
        <v>112877.43833999999</v>
      </c>
      <c r="BE10" s="123"/>
      <c r="BF10" s="121">
        <f t="shared" si="33"/>
        <v>0</v>
      </c>
      <c r="BG10" s="122">
        <f t="shared" si="44"/>
        <v>0</v>
      </c>
      <c r="BH10" s="121"/>
      <c r="BI10" s="120">
        <f t="shared" si="34"/>
        <v>112877.43833999999</v>
      </c>
      <c r="BJ10" s="123"/>
      <c r="BK10" s="121">
        <f t="shared" si="45"/>
        <v>0</v>
      </c>
      <c r="BL10" s="122">
        <f t="shared" si="46"/>
        <v>0</v>
      </c>
      <c r="BM10" s="121"/>
      <c r="BN10" s="120">
        <f t="shared" si="47"/>
        <v>112877.43833999999</v>
      </c>
      <c r="BO10" s="123"/>
      <c r="BP10" s="121">
        <f t="shared" si="48"/>
        <v>0</v>
      </c>
      <c r="BQ10" s="122">
        <f t="shared" si="49"/>
        <v>0</v>
      </c>
      <c r="BR10" s="121"/>
      <c r="BS10" s="120">
        <f t="shared" si="50"/>
        <v>112877.43833999999</v>
      </c>
      <c r="BT10" s="123"/>
      <c r="BU10" s="121">
        <f t="shared" si="51"/>
        <v>0</v>
      </c>
      <c r="BV10" s="122">
        <f t="shared" si="52"/>
        <v>0</v>
      </c>
      <c r="BW10" s="121"/>
      <c r="BX10" s="120">
        <f t="shared" si="53"/>
        <v>112877.43833999999</v>
      </c>
      <c r="BY10" s="123"/>
      <c r="BZ10" s="111">
        <f t="shared" si="54"/>
        <v>0</v>
      </c>
      <c r="CA10" s="122">
        <f t="shared" si="55"/>
        <v>0</v>
      </c>
      <c r="CB10" s="121"/>
      <c r="CC10" s="120">
        <f t="shared" si="56"/>
        <v>112877.43833999999</v>
      </c>
      <c r="CD10" s="123"/>
      <c r="CE10" s="111">
        <f t="shared" si="57"/>
        <v>0</v>
      </c>
      <c r="CF10" s="122">
        <f t="shared" si="58"/>
        <v>0</v>
      </c>
      <c r="CG10" s="121"/>
      <c r="CH10" s="120">
        <f t="shared" si="59"/>
        <v>112877.43833999999</v>
      </c>
      <c r="CI10" s="123"/>
      <c r="CJ10" s="111">
        <f t="shared" ref="CJ10:CJ73" si="64">CI10-CD10</f>
        <v>0</v>
      </c>
      <c r="CK10" s="122">
        <f t="shared" si="61"/>
        <v>0</v>
      </c>
      <c r="CL10" s="121"/>
      <c r="CM10" s="120">
        <f t="shared" si="62"/>
        <v>112877.43833999999</v>
      </c>
      <c r="CN10" s="121"/>
      <c r="CO10" s="196">
        <f t="shared" si="35"/>
        <v>112877.43833999999</v>
      </c>
      <c r="CP10" s="111"/>
      <c r="CQ10" s="196">
        <f t="shared" si="36"/>
        <v>112877.43833999999</v>
      </c>
      <c r="CR10" s="111"/>
      <c r="CS10" s="196">
        <f t="shared" si="37"/>
        <v>112877.43833999999</v>
      </c>
      <c r="CT10" s="111"/>
      <c r="CU10" s="196">
        <f t="shared" si="38"/>
        <v>112877.43833999999</v>
      </c>
      <c r="CV10" s="111"/>
      <c r="CW10" s="196">
        <f t="shared" si="39"/>
        <v>112877.43833999999</v>
      </c>
      <c r="CX10" s="111"/>
      <c r="CY10" s="196">
        <f t="shared" si="40"/>
        <v>112877.43833999999</v>
      </c>
      <c r="CZ10" s="111"/>
      <c r="DA10" s="196">
        <f t="shared" si="41"/>
        <v>112877.43833999999</v>
      </c>
      <c r="DB10" s="111"/>
      <c r="DC10" s="196">
        <f t="shared" si="42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5"/>
        <v>31.961999999999989</v>
      </c>
      <c r="J11" s="122">
        <f t="shared" si="6"/>
        <v>133.60115999999994</v>
      </c>
      <c r="K11" s="184">
        <v>2271.096</v>
      </c>
      <c r="L11" s="121">
        <f t="shared" si="7"/>
        <v>45.067000000000007</v>
      </c>
      <c r="M11" s="122">
        <f t="shared" si="8"/>
        <v>204.60418000000004</v>
      </c>
      <c r="N11" s="122">
        <f t="shared" si="9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10"/>
        <v>0.96999999999979991</v>
      </c>
      <c r="S11" s="122">
        <f t="shared" si="11"/>
        <v>4.4037999999990918</v>
      </c>
      <c r="T11" s="122"/>
      <c r="U11" s="128">
        <f t="shared" si="12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43"/>
        <v>0</v>
      </c>
      <c r="BC11" s="121"/>
      <c r="BD11" s="120"/>
      <c r="BE11" s="123"/>
      <c r="BF11" s="121"/>
      <c r="BG11" s="122">
        <f t="shared" si="44"/>
        <v>0</v>
      </c>
      <c r="BH11" s="121"/>
      <c r="BI11" s="120"/>
      <c r="BJ11" s="123"/>
      <c r="BK11" s="121"/>
      <c r="BL11" s="122">
        <f t="shared" si="46"/>
        <v>0</v>
      </c>
      <c r="BM11" s="121"/>
      <c r="BN11" s="120">
        <f t="shared" si="47"/>
        <v>0</v>
      </c>
      <c r="BO11" s="123"/>
      <c r="BP11" s="121">
        <f t="shared" si="48"/>
        <v>0</v>
      </c>
      <c r="BQ11" s="122">
        <f t="shared" si="49"/>
        <v>0</v>
      </c>
      <c r="BR11" s="121"/>
      <c r="BS11" s="120">
        <f t="shared" si="50"/>
        <v>0</v>
      </c>
      <c r="BT11" s="123"/>
      <c r="BU11" s="121">
        <f t="shared" si="51"/>
        <v>0</v>
      </c>
      <c r="BV11" s="122">
        <f t="shared" si="52"/>
        <v>0</v>
      </c>
      <c r="BW11" s="121"/>
      <c r="BX11" s="120">
        <f t="shared" si="53"/>
        <v>0</v>
      </c>
      <c r="BY11" s="123"/>
      <c r="BZ11" s="111">
        <f t="shared" si="54"/>
        <v>0</v>
      </c>
      <c r="CA11" s="122">
        <f t="shared" si="55"/>
        <v>0</v>
      </c>
      <c r="CB11" s="121"/>
      <c r="CC11" s="120">
        <f t="shared" si="56"/>
        <v>0</v>
      </c>
      <c r="CD11" s="123"/>
      <c r="CE11" s="111">
        <f t="shared" si="57"/>
        <v>0</v>
      </c>
      <c r="CF11" s="122">
        <f t="shared" si="58"/>
        <v>0</v>
      </c>
      <c r="CG11" s="121"/>
      <c r="CH11" s="120">
        <f t="shared" si="59"/>
        <v>0</v>
      </c>
      <c r="CI11" s="123"/>
      <c r="CJ11" s="111">
        <f t="shared" si="64"/>
        <v>0</v>
      </c>
      <c r="CK11" s="122">
        <f t="shared" si="61"/>
        <v>0</v>
      </c>
      <c r="CL11" s="121"/>
      <c r="CM11" s="120">
        <f t="shared" si="62"/>
        <v>0</v>
      </c>
      <c r="CN11" s="121"/>
      <c r="CO11" s="196">
        <f t="shared" si="35"/>
        <v>0</v>
      </c>
      <c r="CP11" s="111"/>
      <c r="CQ11" s="196">
        <f t="shared" si="36"/>
        <v>0</v>
      </c>
      <c r="CR11" s="111"/>
      <c r="CS11" s="196">
        <f t="shared" si="37"/>
        <v>0</v>
      </c>
      <c r="CT11" s="111"/>
      <c r="CU11" s="196">
        <f t="shared" si="38"/>
        <v>0</v>
      </c>
      <c r="CV11" s="111"/>
      <c r="CW11" s="196">
        <f t="shared" si="39"/>
        <v>0</v>
      </c>
      <c r="CX11" s="111"/>
      <c r="CY11" s="196">
        <f t="shared" si="40"/>
        <v>0</v>
      </c>
      <c r="CZ11" s="111"/>
      <c r="DA11" s="196">
        <f t="shared" si="41"/>
        <v>0</v>
      </c>
      <c r="DB11" s="111"/>
      <c r="DC11" s="196">
        <f t="shared" si="42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5"/>
        <v>8036.9459999999999</v>
      </c>
      <c r="J12" s="224">
        <f t="shared" si="6"/>
        <v>33594.434279999994</v>
      </c>
      <c r="K12" s="225">
        <v>39684.050999999999</v>
      </c>
      <c r="L12" s="96">
        <f t="shared" si="7"/>
        <v>5832.0449999999983</v>
      </c>
      <c r="M12" s="224">
        <f t="shared" si="8"/>
        <v>26477.484299999993</v>
      </c>
      <c r="N12" s="224">
        <f t="shared" si="9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10"/>
        <v>1562.9499999999971</v>
      </c>
      <c r="S12" s="224">
        <f t="shared" si="11"/>
        <v>7095.7929999999869</v>
      </c>
      <c r="T12" s="224"/>
      <c r="U12" s="226">
        <f t="shared" si="12"/>
        <v>79054.072999999989</v>
      </c>
      <c r="V12" s="96">
        <v>43430.004000000001</v>
      </c>
      <c r="W12" s="96">
        <f t="shared" si="13"/>
        <v>2183.0030000000042</v>
      </c>
      <c r="X12" s="224">
        <f t="shared" si="14"/>
        <v>9910.8336200000194</v>
      </c>
      <c r="Y12" s="224"/>
      <c r="Z12" s="226">
        <f t="shared" si="15"/>
        <v>88964.906620000009</v>
      </c>
      <c r="AA12" s="96">
        <v>44879.099000000002</v>
      </c>
      <c r="AB12" s="96">
        <f t="shared" si="16"/>
        <v>1449.0950000000012</v>
      </c>
      <c r="AC12" s="224">
        <f t="shared" si="17"/>
        <v>6578.8913000000057</v>
      </c>
      <c r="AD12" s="224"/>
      <c r="AE12" s="226">
        <f t="shared" si="18"/>
        <v>95543.797920000012</v>
      </c>
      <c r="AF12" s="96">
        <f>VLOOKUP(A12,Лист4!$A$2:$F$175,6,FALSE)</f>
        <v>45461.014000000003</v>
      </c>
      <c r="AG12" s="96">
        <f t="shared" si="19"/>
        <v>581.91500000000087</v>
      </c>
      <c r="AH12" s="224">
        <f t="shared" si="20"/>
        <v>2641.8941000000041</v>
      </c>
      <c r="AI12" s="224">
        <v>10000</v>
      </c>
      <c r="AJ12" s="226">
        <f t="shared" si="21"/>
        <v>88185.692020000017</v>
      </c>
      <c r="AK12" s="96">
        <f>VLOOKUP(A12,Лист6!$A$2:$F$175,6,FALSE)</f>
        <v>45828.072</v>
      </c>
      <c r="AL12" s="96">
        <f t="shared" si="22"/>
        <v>367.05799999999726</v>
      </c>
      <c r="AM12" s="224">
        <f t="shared" si="23"/>
        <v>1666.4433199999876</v>
      </c>
      <c r="AN12" s="224"/>
      <c r="AO12" s="226">
        <f t="shared" si="24"/>
        <v>89852.135340000008</v>
      </c>
      <c r="AP12" s="91">
        <v>45904.027999999998</v>
      </c>
      <c r="AQ12" s="96">
        <f t="shared" si="25"/>
        <v>75.955999999998312</v>
      </c>
      <c r="AR12" s="96">
        <f t="shared" si="26"/>
        <v>344.84023999999232</v>
      </c>
      <c r="AS12" s="96"/>
      <c r="AT12" s="226">
        <f t="shared" si="27"/>
        <v>90196.975579999998</v>
      </c>
      <c r="AU12" s="91">
        <v>46972.091999999997</v>
      </c>
      <c r="AV12" s="96">
        <f t="shared" si="28"/>
        <v>1068.0639999999985</v>
      </c>
      <c r="AW12" s="224">
        <f t="shared" si="29"/>
        <v>4849.0105599999933</v>
      </c>
      <c r="AX12" s="96"/>
      <c r="AY12" s="226">
        <f t="shared" si="30"/>
        <v>95045.986139999994</v>
      </c>
      <c r="AZ12" s="91">
        <v>47518.087</v>
      </c>
      <c r="BA12" s="96">
        <f t="shared" si="31"/>
        <v>545.99500000000262</v>
      </c>
      <c r="BB12" s="224">
        <f t="shared" si="43"/>
        <v>2626.2359500000125</v>
      </c>
      <c r="BC12" s="96"/>
      <c r="BD12" s="226">
        <f t="shared" si="32"/>
        <v>97672.22209000001</v>
      </c>
      <c r="BE12" s="91">
        <v>47740.086000000003</v>
      </c>
      <c r="BF12" s="96">
        <f t="shared" si="33"/>
        <v>221.99900000000343</v>
      </c>
      <c r="BG12" s="224">
        <f t="shared" si="44"/>
        <v>1067.8151900000164</v>
      </c>
      <c r="BH12" s="96"/>
      <c r="BI12" s="226">
        <f t="shared" si="34"/>
        <v>98740.037280000033</v>
      </c>
      <c r="BJ12" s="91">
        <v>48063.044999999998</v>
      </c>
      <c r="BK12" s="96">
        <f t="shared" si="45"/>
        <v>322.95899999999529</v>
      </c>
      <c r="BL12" s="224">
        <f t="shared" si="46"/>
        <v>1553.4327899999771</v>
      </c>
      <c r="BM12" s="96"/>
      <c r="BN12" s="226">
        <f t="shared" si="47"/>
        <v>100293.47007000001</v>
      </c>
      <c r="BO12" s="91">
        <v>48486.027999999998</v>
      </c>
      <c r="BP12" s="96">
        <f t="shared" si="48"/>
        <v>422.98300000000017</v>
      </c>
      <c r="BQ12" s="224">
        <f t="shared" si="49"/>
        <v>2034.5482300000008</v>
      </c>
      <c r="BR12" s="96"/>
      <c r="BS12" s="226">
        <f t="shared" si="50"/>
        <v>102328.01830000001</v>
      </c>
      <c r="BT12" s="91">
        <v>49776.02</v>
      </c>
      <c r="BU12" s="96">
        <f t="shared" si="51"/>
        <v>1289.9919999999984</v>
      </c>
      <c r="BV12" s="224">
        <f t="shared" si="52"/>
        <v>6204.8615199999913</v>
      </c>
      <c r="BW12" s="96"/>
      <c r="BX12" s="226">
        <f t="shared" si="53"/>
        <v>108532.87982</v>
      </c>
      <c r="BY12" s="91">
        <v>52402.067000000003</v>
      </c>
      <c r="BZ12" s="217">
        <f t="shared" si="54"/>
        <v>2626.0470000000059</v>
      </c>
      <c r="CA12" s="224">
        <f t="shared" si="55"/>
        <v>12631.286070000027</v>
      </c>
      <c r="CB12" s="96">
        <v>100000</v>
      </c>
      <c r="CC12" s="226">
        <f t="shared" si="56"/>
        <v>21164.165890000033</v>
      </c>
      <c r="CD12" s="91">
        <v>52891.063000000002</v>
      </c>
      <c r="CE12" s="217">
        <f t="shared" si="57"/>
        <v>488.99599999999919</v>
      </c>
      <c r="CF12" s="224">
        <f t="shared" si="58"/>
        <v>2352.070759999996</v>
      </c>
      <c r="CG12" s="96"/>
      <c r="CH12" s="226">
        <f t="shared" si="59"/>
        <v>23516.236650000028</v>
      </c>
      <c r="CI12" s="91">
        <v>54188.040999999997</v>
      </c>
      <c r="CJ12" s="217">
        <f t="shared" si="64"/>
        <v>1296.9779999999955</v>
      </c>
      <c r="CK12" s="224">
        <f t="shared" si="61"/>
        <v>6238.4641799999781</v>
      </c>
      <c r="CL12" s="96"/>
      <c r="CM12" s="287">
        <f t="shared" si="62"/>
        <v>29754.700830000005</v>
      </c>
      <c r="CN12" s="217"/>
      <c r="CO12" s="289">
        <f t="shared" si="35"/>
        <v>29754.700830000005</v>
      </c>
      <c r="CP12" s="217"/>
      <c r="CQ12" s="289">
        <f t="shared" si="36"/>
        <v>29754.700830000005</v>
      </c>
      <c r="CR12" s="217"/>
      <c r="CS12" s="289">
        <f t="shared" si="37"/>
        <v>29754.700830000005</v>
      </c>
      <c r="CT12" s="217"/>
      <c r="CU12" s="289">
        <f t="shared" si="38"/>
        <v>29754.700830000005</v>
      </c>
      <c r="CV12" s="217"/>
      <c r="CW12" s="289">
        <f t="shared" si="39"/>
        <v>29754.700830000005</v>
      </c>
      <c r="CX12" s="217"/>
      <c r="CY12" s="289">
        <f t="shared" si="40"/>
        <v>29754.700830000005</v>
      </c>
      <c r="CZ12" s="217">
        <v>29754.7</v>
      </c>
      <c r="DA12" s="289">
        <f t="shared" si="41"/>
        <v>8.3000000449828804E-4</v>
      </c>
      <c r="DB12" s="217"/>
      <c r="DC12" s="289">
        <f t="shared" si="42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5"/>
        <v>35.061999999999998</v>
      </c>
      <c r="J13" s="122">
        <f t="shared" si="6"/>
        <v>146.55915999999999</v>
      </c>
      <c r="K13" s="184">
        <v>150.08600000000001</v>
      </c>
      <c r="L13" s="121">
        <f t="shared" si="7"/>
        <v>71.989000000000019</v>
      </c>
      <c r="M13" s="122">
        <f t="shared" si="8"/>
        <v>326.83006000000006</v>
      </c>
      <c r="N13" s="122">
        <f t="shared" si="9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10"/>
        <v>0</v>
      </c>
      <c r="S13" s="122">
        <f t="shared" si="11"/>
        <v>0</v>
      </c>
      <c r="T13" s="122"/>
      <c r="U13" s="120">
        <f t="shared" si="12"/>
        <v>-646.72</v>
      </c>
      <c r="V13" s="121">
        <v>150.08600000000001</v>
      </c>
      <c r="W13" s="121">
        <f t="shared" si="13"/>
        <v>0</v>
      </c>
      <c r="X13" s="122">
        <f t="shared" si="14"/>
        <v>0</v>
      </c>
      <c r="Y13" s="122"/>
      <c r="Z13" s="120">
        <f t="shared" si="15"/>
        <v>-646.72</v>
      </c>
      <c r="AA13" s="121">
        <v>150.08600000000001</v>
      </c>
      <c r="AB13" s="121">
        <f t="shared" si="16"/>
        <v>0</v>
      </c>
      <c r="AC13" s="122">
        <f t="shared" si="17"/>
        <v>0</v>
      </c>
      <c r="AD13" s="122"/>
      <c r="AE13" s="120">
        <f t="shared" si="18"/>
        <v>-646.72</v>
      </c>
      <c r="AF13" s="121">
        <f>VLOOKUP(A13,Лист4!$A$2:$F$175,6,FALSE)</f>
        <v>150.08600000000001</v>
      </c>
      <c r="AG13" s="121">
        <f t="shared" si="19"/>
        <v>0</v>
      </c>
      <c r="AH13" s="122">
        <f t="shared" si="20"/>
        <v>0</v>
      </c>
      <c r="AI13" s="122">
        <v>0</v>
      </c>
      <c r="AJ13" s="120">
        <f t="shared" si="21"/>
        <v>-646.72</v>
      </c>
      <c r="AK13" s="121">
        <f>VLOOKUP(A13,Лист6!$A$2:$F$175,6,FALSE)</f>
        <v>150.08600000000001</v>
      </c>
      <c r="AL13" s="121">
        <f t="shared" si="22"/>
        <v>0</v>
      </c>
      <c r="AM13" s="122">
        <f t="shared" si="23"/>
        <v>0</v>
      </c>
      <c r="AN13" s="122"/>
      <c r="AO13" s="120">
        <f t="shared" si="24"/>
        <v>-646.72</v>
      </c>
      <c r="AP13" s="123">
        <v>153.012</v>
      </c>
      <c r="AQ13" s="121">
        <f t="shared" si="25"/>
        <v>2.9259999999999877</v>
      </c>
      <c r="AR13" s="121">
        <f t="shared" si="26"/>
        <v>13.284039999999944</v>
      </c>
      <c r="AS13" s="121"/>
      <c r="AT13" s="120">
        <f t="shared" si="27"/>
        <v>-633.43596000000014</v>
      </c>
      <c r="AU13" s="123">
        <v>158.05500000000001</v>
      </c>
      <c r="AV13" s="121">
        <f t="shared" si="28"/>
        <v>5.0430000000000064</v>
      </c>
      <c r="AW13" s="122">
        <f t="shared" si="29"/>
        <v>22.89522000000003</v>
      </c>
      <c r="AX13" s="121"/>
      <c r="AY13" s="120">
        <f t="shared" si="30"/>
        <v>-610.54074000000014</v>
      </c>
      <c r="AZ13" s="123">
        <v>173.02600000000001</v>
      </c>
      <c r="BA13" s="121">
        <f t="shared" si="31"/>
        <v>14.971000000000004</v>
      </c>
      <c r="BB13" s="122">
        <f t="shared" si="43"/>
        <v>72.010510000000011</v>
      </c>
      <c r="BC13" s="121"/>
      <c r="BD13" s="120">
        <f t="shared" si="32"/>
        <v>-538.53023000000007</v>
      </c>
      <c r="BE13" s="123">
        <v>173.02600000000001</v>
      </c>
      <c r="BF13" s="121">
        <f t="shared" si="33"/>
        <v>0</v>
      </c>
      <c r="BG13" s="122">
        <f t="shared" si="44"/>
        <v>0</v>
      </c>
      <c r="BH13" s="121"/>
      <c r="BI13" s="120">
        <f t="shared" si="34"/>
        <v>-538.53023000000007</v>
      </c>
      <c r="BJ13" s="123">
        <v>173.02600000000001</v>
      </c>
      <c r="BK13" s="121">
        <f t="shared" si="45"/>
        <v>0</v>
      </c>
      <c r="BL13" s="122">
        <f t="shared" si="46"/>
        <v>0</v>
      </c>
      <c r="BM13" s="121"/>
      <c r="BN13" s="120">
        <f t="shared" si="47"/>
        <v>-538.53023000000007</v>
      </c>
      <c r="BO13" s="123">
        <v>183.09299999999999</v>
      </c>
      <c r="BP13" s="121">
        <f t="shared" si="48"/>
        <v>10.066999999999979</v>
      </c>
      <c r="BQ13" s="122">
        <f t="shared" si="49"/>
        <v>48.422269999999891</v>
      </c>
      <c r="BR13" s="121"/>
      <c r="BS13" s="120">
        <f t="shared" si="50"/>
        <v>-490.10796000000016</v>
      </c>
      <c r="BT13" s="123">
        <v>184.02799999999999</v>
      </c>
      <c r="BU13" s="121">
        <f t="shared" si="51"/>
        <v>0.93500000000000227</v>
      </c>
      <c r="BV13" s="122">
        <f t="shared" si="52"/>
        <v>4.4973500000000106</v>
      </c>
      <c r="BW13" s="121"/>
      <c r="BX13" s="120">
        <f t="shared" si="53"/>
        <v>-485.61061000000018</v>
      </c>
      <c r="BY13" s="123">
        <v>184.02799999999999</v>
      </c>
      <c r="BZ13" s="111">
        <f t="shared" si="54"/>
        <v>0</v>
      </c>
      <c r="CA13" s="122">
        <f t="shared" si="55"/>
        <v>0</v>
      </c>
      <c r="CB13" s="121"/>
      <c r="CC13" s="120">
        <f t="shared" si="56"/>
        <v>-485.61061000000018</v>
      </c>
      <c r="CD13" s="123">
        <v>184.02799999999999</v>
      </c>
      <c r="CE13" s="111">
        <f t="shared" si="57"/>
        <v>0</v>
      </c>
      <c r="CF13" s="122">
        <f t="shared" si="58"/>
        <v>0</v>
      </c>
      <c r="CG13" s="121"/>
      <c r="CH13" s="120">
        <f t="shared" si="59"/>
        <v>-485.61061000000018</v>
      </c>
      <c r="CI13" s="123">
        <v>184.02799999999999</v>
      </c>
      <c r="CJ13" s="111">
        <f t="shared" si="64"/>
        <v>0</v>
      </c>
      <c r="CK13" s="122">
        <f t="shared" si="61"/>
        <v>0</v>
      </c>
      <c r="CL13" s="121"/>
      <c r="CM13" s="120">
        <f t="shared" si="62"/>
        <v>-485.61061000000018</v>
      </c>
      <c r="CN13" s="121"/>
      <c r="CO13" s="152">
        <f t="shared" si="35"/>
        <v>-485.61061000000018</v>
      </c>
      <c r="CP13" s="121"/>
      <c r="CQ13" s="152">
        <f t="shared" si="36"/>
        <v>-485.61061000000018</v>
      </c>
      <c r="CR13" s="121"/>
      <c r="CS13" s="196">
        <f t="shared" si="37"/>
        <v>-485.61061000000018</v>
      </c>
      <c r="CT13" s="121"/>
      <c r="CU13" s="196">
        <f t="shared" si="38"/>
        <v>-485.61061000000018</v>
      </c>
      <c r="CV13" s="121"/>
      <c r="CW13" s="196">
        <f t="shared" si="39"/>
        <v>-485.61061000000018</v>
      </c>
      <c r="CX13" s="121"/>
      <c r="CY13" s="196">
        <f t="shared" si="40"/>
        <v>-485.61061000000018</v>
      </c>
      <c r="CZ13" s="121"/>
      <c r="DA13" s="196">
        <f t="shared" si="41"/>
        <v>-485.61061000000018</v>
      </c>
      <c r="DB13" s="121"/>
      <c r="DC13" s="196">
        <f t="shared" si="42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5"/>
        <v>0</v>
      </c>
      <c r="J14" s="224">
        <f t="shared" si="6"/>
        <v>0</v>
      </c>
      <c r="K14" s="225">
        <v>0</v>
      </c>
      <c r="L14" s="96">
        <f t="shared" si="7"/>
        <v>0</v>
      </c>
      <c r="M14" s="224">
        <f t="shared" si="8"/>
        <v>0</v>
      </c>
      <c r="N14" s="224">
        <f t="shared" si="9"/>
        <v>0</v>
      </c>
      <c r="O14" s="224">
        <v>0</v>
      </c>
      <c r="P14" s="226">
        <f t="shared" si="63"/>
        <v>0</v>
      </c>
      <c r="Q14" s="96">
        <v>0</v>
      </c>
      <c r="R14" s="96">
        <f t="shared" si="10"/>
        <v>0</v>
      </c>
      <c r="S14" s="224">
        <f t="shared" si="11"/>
        <v>0</v>
      </c>
      <c r="T14" s="224"/>
      <c r="U14" s="226">
        <f t="shared" si="12"/>
        <v>0</v>
      </c>
      <c r="V14" s="96">
        <v>0</v>
      </c>
      <c r="W14" s="96">
        <f t="shared" si="13"/>
        <v>0</v>
      </c>
      <c r="X14" s="224">
        <f t="shared" si="14"/>
        <v>0</v>
      </c>
      <c r="Y14" s="224"/>
      <c r="Z14" s="226">
        <f t="shared" si="15"/>
        <v>0</v>
      </c>
      <c r="AA14" s="96">
        <v>0</v>
      </c>
      <c r="AB14" s="96">
        <f t="shared" si="16"/>
        <v>0</v>
      </c>
      <c r="AC14" s="224">
        <f t="shared" si="17"/>
        <v>0</v>
      </c>
      <c r="AD14" s="224"/>
      <c r="AE14" s="226">
        <f t="shared" si="18"/>
        <v>0</v>
      </c>
      <c r="AF14" s="96">
        <f>VLOOKUP(A14,Лист4!$A$2:$F$175,6,FALSE)</f>
        <v>0</v>
      </c>
      <c r="AG14" s="96">
        <f t="shared" si="19"/>
        <v>0</v>
      </c>
      <c r="AH14" s="224">
        <f t="shared" si="20"/>
        <v>0</v>
      </c>
      <c r="AI14" s="224"/>
      <c r="AJ14" s="226">
        <f t="shared" si="21"/>
        <v>0</v>
      </c>
      <c r="AK14" s="96">
        <f>VLOOKUP(A14,Лист6!$A$2:$F$175,6,FALSE)</f>
        <v>0</v>
      </c>
      <c r="AL14" s="96">
        <f t="shared" si="22"/>
        <v>0</v>
      </c>
      <c r="AM14" s="224">
        <f t="shared" si="23"/>
        <v>0</v>
      </c>
      <c r="AN14" s="224"/>
      <c r="AO14" s="226">
        <f t="shared" si="24"/>
        <v>0</v>
      </c>
      <c r="AP14" s="91">
        <v>0</v>
      </c>
      <c r="AQ14" s="96">
        <f t="shared" si="25"/>
        <v>0</v>
      </c>
      <c r="AR14" s="96">
        <f t="shared" si="26"/>
        <v>0</v>
      </c>
      <c r="AS14" s="96"/>
      <c r="AT14" s="226">
        <f t="shared" si="27"/>
        <v>0</v>
      </c>
      <c r="AU14" s="91">
        <v>0</v>
      </c>
      <c r="AV14" s="96">
        <f t="shared" si="28"/>
        <v>0</v>
      </c>
      <c r="AW14" s="224">
        <f t="shared" si="29"/>
        <v>0</v>
      </c>
      <c r="AX14" s="96"/>
      <c r="AY14" s="226">
        <f t="shared" si="30"/>
        <v>0</v>
      </c>
      <c r="AZ14" s="91">
        <v>0</v>
      </c>
      <c r="BA14" s="96">
        <f t="shared" si="31"/>
        <v>0</v>
      </c>
      <c r="BB14" s="224">
        <f t="shared" si="43"/>
        <v>0</v>
      </c>
      <c r="BC14" s="96"/>
      <c r="BD14" s="226">
        <f t="shared" si="32"/>
        <v>0</v>
      </c>
      <c r="BE14" s="91">
        <v>0</v>
      </c>
      <c r="BF14" s="96">
        <f t="shared" si="33"/>
        <v>0</v>
      </c>
      <c r="BG14" s="224">
        <f t="shared" si="44"/>
        <v>0</v>
      </c>
      <c r="BH14" s="96"/>
      <c r="BI14" s="226">
        <f t="shared" si="34"/>
        <v>0</v>
      </c>
      <c r="BJ14" s="91">
        <v>0</v>
      </c>
      <c r="BK14" s="96">
        <f t="shared" si="45"/>
        <v>0</v>
      </c>
      <c r="BL14" s="224">
        <f t="shared" si="46"/>
        <v>0</v>
      </c>
      <c r="BM14" s="96"/>
      <c r="BN14" s="226">
        <f t="shared" si="47"/>
        <v>0</v>
      </c>
      <c r="BO14" s="91">
        <v>0</v>
      </c>
      <c r="BP14" s="96">
        <f t="shared" si="48"/>
        <v>0</v>
      </c>
      <c r="BQ14" s="224">
        <f t="shared" si="49"/>
        <v>0</v>
      </c>
      <c r="BR14" s="96"/>
      <c r="BS14" s="226">
        <f t="shared" si="50"/>
        <v>0</v>
      </c>
      <c r="BT14" s="91">
        <v>0</v>
      </c>
      <c r="BU14" s="96">
        <f t="shared" si="51"/>
        <v>0</v>
      </c>
      <c r="BV14" s="224">
        <f t="shared" si="52"/>
        <v>0</v>
      </c>
      <c r="BW14" s="96"/>
      <c r="BX14" s="226">
        <f t="shared" si="53"/>
        <v>0</v>
      </c>
      <c r="BY14" s="91"/>
      <c r="BZ14" s="217">
        <f t="shared" si="54"/>
        <v>0</v>
      </c>
      <c r="CA14" s="224">
        <f t="shared" si="55"/>
        <v>0</v>
      </c>
      <c r="CB14" s="96"/>
      <c r="CC14" s="226">
        <f t="shared" si="56"/>
        <v>0</v>
      </c>
      <c r="CD14" s="91"/>
      <c r="CE14" s="217">
        <f t="shared" si="57"/>
        <v>0</v>
      </c>
      <c r="CF14" s="224">
        <f t="shared" si="58"/>
        <v>0</v>
      </c>
      <c r="CG14" s="96"/>
      <c r="CH14" s="226">
        <f t="shared" si="59"/>
        <v>0</v>
      </c>
      <c r="CI14" s="91">
        <v>0</v>
      </c>
      <c r="CJ14" s="217">
        <f t="shared" si="64"/>
        <v>0</v>
      </c>
      <c r="CK14" s="224">
        <f t="shared" si="61"/>
        <v>0</v>
      </c>
      <c r="CL14" s="96"/>
      <c r="CM14" s="287">
        <f t="shared" si="62"/>
        <v>0</v>
      </c>
      <c r="CN14" s="217"/>
      <c r="CO14" s="289">
        <f t="shared" si="35"/>
        <v>0</v>
      </c>
      <c r="CP14" s="217"/>
      <c r="CQ14" s="289">
        <f t="shared" si="36"/>
        <v>0</v>
      </c>
      <c r="CR14" s="217"/>
      <c r="CS14" s="289">
        <f t="shared" si="37"/>
        <v>0</v>
      </c>
      <c r="CT14" s="217"/>
      <c r="CU14" s="289">
        <f t="shared" si="38"/>
        <v>0</v>
      </c>
      <c r="CV14" s="217"/>
      <c r="CW14" s="289">
        <f t="shared" si="39"/>
        <v>0</v>
      </c>
      <c r="CX14" s="217"/>
      <c r="CY14" s="289">
        <f t="shared" si="40"/>
        <v>0</v>
      </c>
      <c r="CZ14" s="217"/>
      <c r="DA14" s="289">
        <f t="shared" si="41"/>
        <v>0</v>
      </c>
      <c r="DB14" s="217"/>
      <c r="DC14" s="289">
        <f t="shared" si="42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10"/>
        <v>0</v>
      </c>
      <c r="S15" s="122">
        <f t="shared" si="11"/>
        <v>0</v>
      </c>
      <c r="T15" s="122">
        <v>327.71</v>
      </c>
      <c r="U15" s="120">
        <f t="shared" si="12"/>
        <v>-760.68000000000006</v>
      </c>
      <c r="V15" s="121"/>
      <c r="W15" s="121">
        <f t="shared" si="13"/>
        <v>0</v>
      </c>
      <c r="X15" s="122">
        <f t="shared" si="14"/>
        <v>0</v>
      </c>
      <c r="Y15" s="122"/>
      <c r="Z15" s="120">
        <f t="shared" si="15"/>
        <v>-760.68000000000006</v>
      </c>
      <c r="AA15" s="121"/>
      <c r="AB15" s="121">
        <f t="shared" si="16"/>
        <v>0</v>
      </c>
      <c r="AC15" s="122">
        <f t="shared" si="17"/>
        <v>0</v>
      </c>
      <c r="AD15" s="122">
        <v>200</v>
      </c>
      <c r="AE15" s="120">
        <f t="shared" si="18"/>
        <v>-960.68000000000006</v>
      </c>
      <c r="AF15" s="121">
        <v>0</v>
      </c>
      <c r="AG15" s="121">
        <f t="shared" si="19"/>
        <v>0</v>
      </c>
      <c r="AH15" s="122">
        <f t="shared" si="20"/>
        <v>0</v>
      </c>
      <c r="AI15" s="122"/>
      <c r="AJ15" s="120">
        <f t="shared" si="21"/>
        <v>-960.68000000000006</v>
      </c>
      <c r="AK15" s="121"/>
      <c r="AL15" s="121">
        <f t="shared" si="22"/>
        <v>0</v>
      </c>
      <c r="AM15" s="122">
        <f t="shared" si="23"/>
        <v>0</v>
      </c>
      <c r="AN15" s="122"/>
      <c r="AO15" s="120">
        <f t="shared" si="24"/>
        <v>-960.68000000000006</v>
      </c>
      <c r="AP15" s="123"/>
      <c r="AQ15" s="121">
        <f t="shared" si="25"/>
        <v>0</v>
      </c>
      <c r="AR15" s="121">
        <f t="shared" si="26"/>
        <v>0</v>
      </c>
      <c r="AS15" s="121"/>
      <c r="AT15" s="120">
        <f t="shared" si="27"/>
        <v>-960.68000000000006</v>
      </c>
      <c r="AU15" s="123"/>
      <c r="AV15" s="121">
        <f t="shared" si="28"/>
        <v>0</v>
      </c>
      <c r="AW15" s="122">
        <f t="shared" si="29"/>
        <v>0</v>
      </c>
      <c r="AX15" s="121">
        <f>300+300</f>
        <v>600</v>
      </c>
      <c r="AY15" s="120">
        <f t="shared" si="30"/>
        <v>-1560.68</v>
      </c>
      <c r="AZ15" s="123"/>
      <c r="BA15" s="121">
        <f t="shared" si="31"/>
        <v>0</v>
      </c>
      <c r="BB15" s="122">
        <f t="shared" si="43"/>
        <v>0</v>
      </c>
      <c r="BC15" s="121"/>
      <c r="BD15" s="120">
        <f t="shared" si="32"/>
        <v>-1560.68</v>
      </c>
      <c r="BE15" s="123"/>
      <c r="BF15" s="121">
        <f t="shared" si="33"/>
        <v>0</v>
      </c>
      <c r="BG15" s="122">
        <f t="shared" si="44"/>
        <v>0</v>
      </c>
      <c r="BH15" s="121"/>
      <c r="BI15" s="120">
        <f t="shared" si="34"/>
        <v>-1560.68</v>
      </c>
      <c r="BJ15" s="123"/>
      <c r="BK15" s="121">
        <f t="shared" si="45"/>
        <v>0</v>
      </c>
      <c r="BL15" s="122">
        <f t="shared" si="46"/>
        <v>0</v>
      </c>
      <c r="BM15" s="121"/>
      <c r="BN15" s="120">
        <f t="shared" si="47"/>
        <v>-1560.68</v>
      </c>
      <c r="BO15" s="123"/>
      <c r="BP15" s="121">
        <f t="shared" si="48"/>
        <v>0</v>
      </c>
      <c r="BQ15" s="122">
        <f t="shared" si="49"/>
        <v>0</v>
      </c>
      <c r="BR15" s="121"/>
      <c r="BS15" s="120">
        <f t="shared" si="50"/>
        <v>-1560.68</v>
      </c>
      <c r="BT15" s="123"/>
      <c r="BU15" s="121">
        <f t="shared" si="51"/>
        <v>0</v>
      </c>
      <c r="BV15" s="122">
        <f t="shared" si="52"/>
        <v>0</v>
      </c>
      <c r="BW15" s="121"/>
      <c r="BX15" s="120">
        <f t="shared" si="53"/>
        <v>-1560.68</v>
      </c>
      <c r="BY15" s="123"/>
      <c r="BZ15" s="111">
        <f t="shared" si="54"/>
        <v>0</v>
      </c>
      <c r="CA15" s="122">
        <f t="shared" si="55"/>
        <v>0</v>
      </c>
      <c r="CB15" s="121"/>
      <c r="CC15" s="120">
        <f t="shared" si="56"/>
        <v>-1560.68</v>
      </c>
      <c r="CD15" s="123"/>
      <c r="CE15" s="111">
        <f t="shared" si="57"/>
        <v>0</v>
      </c>
      <c r="CF15" s="122">
        <f t="shared" si="58"/>
        <v>0</v>
      </c>
      <c r="CG15" s="121"/>
      <c r="CH15" s="120">
        <f t="shared" si="59"/>
        <v>-1560.68</v>
      </c>
      <c r="CI15" s="123"/>
      <c r="CJ15" s="111">
        <f t="shared" si="64"/>
        <v>0</v>
      </c>
      <c r="CK15" s="122">
        <f t="shared" si="61"/>
        <v>0</v>
      </c>
      <c r="CL15" s="121"/>
      <c r="CM15" s="120">
        <f t="shared" si="62"/>
        <v>-1560.68</v>
      </c>
      <c r="CN15" s="121"/>
      <c r="CO15" s="152">
        <f t="shared" si="35"/>
        <v>-1560.68</v>
      </c>
      <c r="CP15" s="121"/>
      <c r="CQ15" s="152">
        <f t="shared" si="36"/>
        <v>-1560.68</v>
      </c>
      <c r="CR15" s="121"/>
      <c r="CS15" s="196">
        <f t="shared" si="37"/>
        <v>-1560.68</v>
      </c>
      <c r="CT15" s="121"/>
      <c r="CU15" s="196">
        <f t="shared" si="38"/>
        <v>-1560.68</v>
      </c>
      <c r="CV15" s="121"/>
      <c r="CW15" s="196">
        <f t="shared" si="39"/>
        <v>-1560.68</v>
      </c>
      <c r="CX15" s="121"/>
      <c r="CY15" s="196">
        <f t="shared" si="40"/>
        <v>-1560.68</v>
      </c>
      <c r="CZ15" s="121"/>
      <c r="DA15" s="196">
        <f t="shared" si="41"/>
        <v>-1560.68</v>
      </c>
      <c r="DB15" s="121"/>
      <c r="DC15" s="196">
        <f t="shared" si="42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5"/>
        <v>0</v>
      </c>
      <c r="J16" s="122">
        <f t="shared" si="6"/>
        <v>0</v>
      </c>
      <c r="K16" s="184">
        <v>116.057</v>
      </c>
      <c r="L16" s="121">
        <f t="shared" si="7"/>
        <v>116.057</v>
      </c>
      <c r="M16" s="122">
        <f t="shared" si="8"/>
        <v>526.89877999999999</v>
      </c>
      <c r="N16" s="122">
        <f t="shared" si="9"/>
        <v>526.89877999999999</v>
      </c>
      <c r="O16" s="122">
        <v>0</v>
      </c>
      <c r="P16" s="120">
        <f t="shared" si="63"/>
        <v>526.89877999999999</v>
      </c>
      <c r="Q16" s="121">
        <v>116.08799999999999</v>
      </c>
      <c r="R16" s="121">
        <f t="shared" si="10"/>
        <v>3.0999999999991701E-2</v>
      </c>
      <c r="S16" s="122">
        <f t="shared" si="11"/>
        <v>0.14073999999996231</v>
      </c>
      <c r="T16" s="122"/>
      <c r="U16" s="120">
        <f t="shared" si="12"/>
        <v>527.03951999999992</v>
      </c>
      <c r="V16" s="121">
        <v>117.029</v>
      </c>
      <c r="W16" s="121">
        <f t="shared" si="13"/>
        <v>0.9410000000000025</v>
      </c>
      <c r="X16" s="122">
        <f t="shared" si="14"/>
        <v>4.2721400000000118</v>
      </c>
      <c r="Y16" s="122"/>
      <c r="Z16" s="120">
        <f t="shared" si="15"/>
        <v>531.31165999999996</v>
      </c>
      <c r="AA16" s="121">
        <v>117.074</v>
      </c>
      <c r="AB16" s="121">
        <f t="shared" si="16"/>
        <v>4.5000000000001705E-2</v>
      </c>
      <c r="AC16" s="122">
        <f t="shared" si="17"/>
        <v>0.20430000000000775</v>
      </c>
      <c r="AD16" s="122"/>
      <c r="AE16" s="120">
        <f t="shared" si="18"/>
        <v>531.51595999999995</v>
      </c>
      <c r="AF16" s="121">
        <f>VLOOKUP(A16,Лист4!$A$2:$F$175,6,FALSE)</f>
        <v>118.03700000000001</v>
      </c>
      <c r="AG16" s="121">
        <f t="shared" si="19"/>
        <v>0.96300000000000807</v>
      </c>
      <c r="AH16" s="122">
        <f t="shared" si="20"/>
        <v>4.3720200000000364</v>
      </c>
      <c r="AI16" s="122"/>
      <c r="AJ16" s="120">
        <f t="shared" si="21"/>
        <v>535.88797999999997</v>
      </c>
      <c r="AK16" s="121">
        <f>VLOOKUP(A16,Лист6!$A$2:$F$175,6,FALSE)</f>
        <v>118.053</v>
      </c>
      <c r="AL16" s="121">
        <f t="shared" si="22"/>
        <v>1.5999999999991132E-2</v>
      </c>
      <c r="AM16" s="122">
        <f t="shared" si="23"/>
        <v>7.2639999999959737E-2</v>
      </c>
      <c r="AN16" s="122"/>
      <c r="AO16" s="120">
        <f t="shared" si="24"/>
        <v>535.96061999999995</v>
      </c>
      <c r="AP16" s="123">
        <v>119.083</v>
      </c>
      <c r="AQ16" s="121">
        <f t="shared" si="25"/>
        <v>1.0300000000000011</v>
      </c>
      <c r="AR16" s="121">
        <f t="shared" si="26"/>
        <v>4.676200000000005</v>
      </c>
      <c r="AS16" s="121"/>
      <c r="AT16" s="120">
        <f t="shared" si="27"/>
        <v>540.63681999999994</v>
      </c>
      <c r="AU16" s="123">
        <v>120.069</v>
      </c>
      <c r="AV16" s="121">
        <f t="shared" si="28"/>
        <v>0.98600000000000421</v>
      </c>
      <c r="AW16" s="122">
        <f t="shared" si="29"/>
        <v>4.4764400000000188</v>
      </c>
      <c r="AX16" s="121"/>
      <c r="AY16" s="120">
        <f t="shared" si="30"/>
        <v>545.11325999999997</v>
      </c>
      <c r="AZ16" s="123">
        <v>128.024</v>
      </c>
      <c r="BA16" s="121">
        <f t="shared" si="31"/>
        <v>7.9549999999999983</v>
      </c>
      <c r="BB16" s="122">
        <f t="shared" si="43"/>
        <v>38.263549999999988</v>
      </c>
      <c r="BC16" s="121"/>
      <c r="BD16" s="120">
        <f t="shared" si="32"/>
        <v>583.37680999999998</v>
      </c>
      <c r="BE16" s="123">
        <v>135.00299999999999</v>
      </c>
      <c r="BF16" s="121">
        <f t="shared" si="33"/>
        <v>6.978999999999985</v>
      </c>
      <c r="BG16" s="122">
        <f t="shared" si="44"/>
        <v>33.568989999999928</v>
      </c>
      <c r="BH16" s="121"/>
      <c r="BI16" s="120">
        <f t="shared" si="34"/>
        <v>616.94579999999996</v>
      </c>
      <c r="BJ16" s="170">
        <v>167.006</v>
      </c>
      <c r="BK16" s="121">
        <f t="shared" si="45"/>
        <v>32.003000000000014</v>
      </c>
      <c r="BL16" s="122">
        <f t="shared" si="46"/>
        <v>153.93443000000005</v>
      </c>
      <c r="BM16" s="121"/>
      <c r="BN16" s="144">
        <f t="shared" si="47"/>
        <v>770.88022999999998</v>
      </c>
      <c r="BO16" s="123"/>
      <c r="BP16" s="121"/>
      <c r="BQ16" s="122">
        <f t="shared" si="49"/>
        <v>0</v>
      </c>
      <c r="BR16" s="121"/>
      <c r="BS16" s="120">
        <f t="shared" si="50"/>
        <v>770.88022999999998</v>
      </c>
      <c r="BT16" s="123"/>
      <c r="BU16" s="121">
        <f t="shared" si="51"/>
        <v>0</v>
      </c>
      <c r="BV16" s="122">
        <f t="shared" si="52"/>
        <v>0</v>
      </c>
      <c r="BW16" s="121"/>
      <c r="BX16" s="120">
        <f t="shared" si="53"/>
        <v>770.88022999999998</v>
      </c>
      <c r="BY16" s="123"/>
      <c r="BZ16" s="111">
        <f t="shared" si="54"/>
        <v>0</v>
      </c>
      <c r="CA16" s="122">
        <f t="shared" si="55"/>
        <v>0</v>
      </c>
      <c r="CB16" s="121"/>
      <c r="CC16" s="120">
        <f t="shared" si="56"/>
        <v>770.88022999999998</v>
      </c>
      <c r="CD16" s="123"/>
      <c r="CE16" s="111"/>
      <c r="CF16" s="122">
        <f t="shared" si="58"/>
        <v>0</v>
      </c>
      <c r="CG16" s="121"/>
      <c r="CH16" s="120">
        <f t="shared" si="59"/>
        <v>770.88022999999998</v>
      </c>
      <c r="CI16" s="123"/>
      <c r="CJ16" s="111">
        <f>CI16-CD16</f>
        <v>0</v>
      </c>
      <c r="CK16" s="122">
        <f t="shared" si="61"/>
        <v>0</v>
      </c>
      <c r="CL16" s="121"/>
      <c r="CM16" s="120">
        <f t="shared" si="62"/>
        <v>770.88022999999998</v>
      </c>
      <c r="CN16" s="121"/>
      <c r="CO16" s="196">
        <f t="shared" si="35"/>
        <v>770.88022999999998</v>
      </c>
      <c r="CP16" s="111"/>
      <c r="CQ16" s="196">
        <f t="shared" si="36"/>
        <v>770.88022999999998</v>
      </c>
      <c r="CR16" s="111"/>
      <c r="CS16" s="196">
        <f t="shared" si="37"/>
        <v>770.88022999999998</v>
      </c>
      <c r="CT16" s="111"/>
      <c r="CU16" s="196">
        <f t="shared" si="38"/>
        <v>770.88022999999998</v>
      </c>
      <c r="CV16" s="111"/>
      <c r="CW16" s="196">
        <f t="shared" si="39"/>
        <v>770.88022999999998</v>
      </c>
      <c r="CX16" s="111"/>
      <c r="CY16" s="196">
        <f t="shared" si="40"/>
        <v>770.88022999999998</v>
      </c>
      <c r="CZ16" s="111"/>
      <c r="DA16" s="196">
        <f t="shared" si="41"/>
        <v>770.88022999999998</v>
      </c>
      <c r="DB16" s="111"/>
      <c r="DC16" s="196">
        <f t="shared" si="42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5"/>
        <v>3.0720000000000001</v>
      </c>
      <c r="J17" s="122">
        <f t="shared" si="6"/>
        <v>12.840959999999999</v>
      </c>
      <c r="K17" s="184">
        <v>107.05800000000001</v>
      </c>
      <c r="L17" s="121">
        <f t="shared" si="7"/>
        <v>103.986</v>
      </c>
      <c r="M17" s="122">
        <f t="shared" si="8"/>
        <v>472.09644000000003</v>
      </c>
      <c r="N17" s="122">
        <f t="shared" si="9"/>
        <v>484.93740000000003</v>
      </c>
      <c r="O17" s="122">
        <v>0</v>
      </c>
      <c r="P17" s="120">
        <f t="shared" si="63"/>
        <v>484.93740000000003</v>
      </c>
      <c r="Q17" s="121">
        <v>563.05999999999995</v>
      </c>
      <c r="R17" s="121">
        <f t="shared" si="10"/>
        <v>456.00199999999995</v>
      </c>
      <c r="S17" s="122">
        <f t="shared" si="11"/>
        <v>2070.2490799999996</v>
      </c>
      <c r="T17" s="122"/>
      <c r="U17" s="120">
        <f t="shared" si="12"/>
        <v>2555.1864799999994</v>
      </c>
      <c r="V17" s="121">
        <v>611.04899999999998</v>
      </c>
      <c r="W17" s="121">
        <f t="shared" si="13"/>
        <v>47.989000000000033</v>
      </c>
      <c r="X17" s="122">
        <f t="shared" si="14"/>
        <v>217.87006000000014</v>
      </c>
      <c r="Y17" s="122"/>
      <c r="Z17" s="120">
        <f t="shared" si="15"/>
        <v>2773.0565399999996</v>
      </c>
      <c r="AA17" s="121">
        <v>611.04899999999998</v>
      </c>
      <c r="AB17" s="121">
        <f t="shared" si="16"/>
        <v>0</v>
      </c>
      <c r="AC17" s="122">
        <f t="shared" si="17"/>
        <v>0</v>
      </c>
      <c r="AD17" s="122"/>
      <c r="AE17" s="120">
        <f t="shared" si="18"/>
        <v>2773.0565399999996</v>
      </c>
      <c r="AF17" s="121">
        <f>VLOOKUP(A17,Лист4!$A$2:$F$175,6,FALSE)</f>
        <v>612.00300000000004</v>
      </c>
      <c r="AG17" s="121">
        <f t="shared" si="19"/>
        <v>0.95400000000006457</v>
      </c>
      <c r="AH17" s="122">
        <f t="shared" si="20"/>
        <v>4.3311600000002928</v>
      </c>
      <c r="AI17" s="122"/>
      <c r="AJ17" s="120">
        <f t="shared" si="21"/>
        <v>2777.3876999999998</v>
      </c>
      <c r="AK17" s="121">
        <f>VLOOKUP(A17,Лист6!$A$2:$F$175,6,FALSE)</f>
        <v>629.02</v>
      </c>
      <c r="AL17" s="121">
        <f t="shared" si="22"/>
        <v>17.016999999999939</v>
      </c>
      <c r="AM17" s="122">
        <f t="shared" si="23"/>
        <v>77.257179999999721</v>
      </c>
      <c r="AN17" s="122"/>
      <c r="AO17" s="120">
        <f t="shared" si="24"/>
        <v>2854.6448799999994</v>
      </c>
      <c r="AP17" s="123">
        <v>653.01</v>
      </c>
      <c r="AQ17" s="121">
        <f t="shared" si="25"/>
        <v>23.990000000000009</v>
      </c>
      <c r="AR17" s="121">
        <f t="shared" si="26"/>
        <v>108.91460000000004</v>
      </c>
      <c r="AS17" s="121"/>
      <c r="AT17" s="120">
        <f t="shared" si="27"/>
        <v>2963.5594799999994</v>
      </c>
      <c r="AU17" s="170">
        <v>659.00099999999998</v>
      </c>
      <c r="AV17" s="121">
        <f t="shared" si="28"/>
        <v>5.9909999999999854</v>
      </c>
      <c r="AW17" s="122">
        <f t="shared" si="29"/>
        <v>27.199139999999936</v>
      </c>
      <c r="AX17" s="121"/>
      <c r="AY17" s="144">
        <f t="shared" si="30"/>
        <v>2990.7586199999992</v>
      </c>
      <c r="AZ17" s="123"/>
      <c r="BA17" s="121"/>
      <c r="BB17" s="122">
        <f t="shared" si="43"/>
        <v>0</v>
      </c>
      <c r="BC17" s="121"/>
      <c r="BD17" s="120">
        <f t="shared" si="32"/>
        <v>2990.7586199999992</v>
      </c>
      <c r="BE17" s="123"/>
      <c r="BF17" s="121">
        <f t="shared" si="33"/>
        <v>0</v>
      </c>
      <c r="BG17" s="122">
        <f t="shared" si="44"/>
        <v>0</v>
      </c>
      <c r="BH17" s="121"/>
      <c r="BI17" s="120">
        <f t="shared" si="34"/>
        <v>2990.7586199999992</v>
      </c>
      <c r="BJ17" s="123"/>
      <c r="BK17" s="121">
        <f t="shared" si="45"/>
        <v>0</v>
      </c>
      <c r="BL17" s="122">
        <f t="shared" si="46"/>
        <v>0</v>
      </c>
      <c r="BM17" s="121"/>
      <c r="BN17" s="196">
        <f t="shared" si="47"/>
        <v>2990.7586199999992</v>
      </c>
      <c r="BO17" s="123"/>
      <c r="BP17" s="121">
        <f t="shared" si="48"/>
        <v>0</v>
      </c>
      <c r="BQ17" s="122">
        <f t="shared" si="49"/>
        <v>0</v>
      </c>
      <c r="BR17" s="121"/>
      <c r="BS17" s="120">
        <f t="shared" si="50"/>
        <v>2990.7586199999992</v>
      </c>
      <c r="BT17" s="123"/>
      <c r="BU17" s="121">
        <f t="shared" si="51"/>
        <v>0</v>
      </c>
      <c r="BV17" s="122">
        <f t="shared" si="52"/>
        <v>0</v>
      </c>
      <c r="BW17" s="121"/>
      <c r="BX17" s="120">
        <f t="shared" si="53"/>
        <v>2990.7586199999992</v>
      </c>
      <c r="BY17" s="123"/>
      <c r="BZ17" s="111">
        <f t="shared" si="54"/>
        <v>0</v>
      </c>
      <c r="CA17" s="122">
        <f t="shared" si="55"/>
        <v>0</v>
      </c>
      <c r="CB17" s="121"/>
      <c r="CC17" s="120">
        <f t="shared" si="56"/>
        <v>2990.7586199999992</v>
      </c>
      <c r="CD17" s="123"/>
      <c r="CE17" s="111">
        <f t="shared" si="57"/>
        <v>0</v>
      </c>
      <c r="CF17" s="122">
        <f t="shared" si="58"/>
        <v>0</v>
      </c>
      <c r="CG17" s="121"/>
      <c r="CH17" s="120">
        <f t="shared" si="59"/>
        <v>2990.7586199999992</v>
      </c>
      <c r="CI17" s="123"/>
      <c r="CJ17" s="111">
        <f t="shared" si="64"/>
        <v>0</v>
      </c>
      <c r="CK17" s="122">
        <f t="shared" si="61"/>
        <v>0</v>
      </c>
      <c r="CL17" s="121"/>
      <c r="CM17" s="120">
        <f t="shared" si="62"/>
        <v>2990.7586199999992</v>
      </c>
      <c r="CN17" s="121"/>
      <c r="CO17" s="196">
        <f t="shared" si="35"/>
        <v>2990.7586199999992</v>
      </c>
      <c r="CP17" s="111"/>
      <c r="CQ17" s="196">
        <f t="shared" si="36"/>
        <v>2990.7586199999992</v>
      </c>
      <c r="CR17" s="111"/>
      <c r="CS17" s="196">
        <f t="shared" si="37"/>
        <v>2990.7586199999992</v>
      </c>
      <c r="CT17" s="111"/>
      <c r="CU17" s="196">
        <f t="shared" si="38"/>
        <v>2990.7586199999992</v>
      </c>
      <c r="CV17" s="111"/>
      <c r="CW17" s="196">
        <f t="shared" si="39"/>
        <v>2990.7586199999992</v>
      </c>
      <c r="CX17" s="111"/>
      <c r="CY17" s="196">
        <f t="shared" si="40"/>
        <v>2990.7586199999992</v>
      </c>
      <c r="CZ17" s="111"/>
      <c r="DA17" s="196">
        <f t="shared" si="41"/>
        <v>2990.7586199999992</v>
      </c>
      <c r="DB17" s="111"/>
      <c r="DC17" s="196">
        <f t="shared" si="42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5"/>
        <v>0</v>
      </c>
      <c r="J18" s="122">
        <f t="shared" si="6"/>
        <v>0</v>
      </c>
      <c r="K18" s="184">
        <v>0</v>
      </c>
      <c r="L18" s="121">
        <f t="shared" si="7"/>
        <v>0</v>
      </c>
      <c r="M18" s="122">
        <f t="shared" si="8"/>
        <v>0</v>
      </c>
      <c r="N18" s="122">
        <f t="shared" si="9"/>
        <v>0</v>
      </c>
      <c r="O18" s="122">
        <v>0</v>
      </c>
      <c r="P18" s="120">
        <f t="shared" si="63"/>
        <v>190.62</v>
      </c>
      <c r="Q18" s="121">
        <v>0</v>
      </c>
      <c r="R18" s="121">
        <f t="shared" si="10"/>
        <v>0</v>
      </c>
      <c r="S18" s="122">
        <f t="shared" si="11"/>
        <v>0</v>
      </c>
      <c r="T18" s="122"/>
      <c r="U18" s="133">
        <f t="shared" si="12"/>
        <v>190.62</v>
      </c>
      <c r="V18" s="121">
        <v>0</v>
      </c>
      <c r="W18" s="134">
        <f t="shared" si="13"/>
        <v>0</v>
      </c>
      <c r="X18" s="135">
        <f t="shared" si="14"/>
        <v>0</v>
      </c>
      <c r="Y18" s="135"/>
      <c r="Z18" s="133">
        <f t="shared" si="15"/>
        <v>190.62</v>
      </c>
      <c r="AA18" s="134">
        <v>0</v>
      </c>
      <c r="AB18" s="134">
        <f t="shared" si="16"/>
        <v>0</v>
      </c>
      <c r="AC18" s="135">
        <f t="shared" si="17"/>
        <v>0</v>
      </c>
      <c r="AD18" s="135"/>
      <c r="AE18" s="133">
        <f t="shared" si="18"/>
        <v>190.62</v>
      </c>
      <c r="AF18" s="134">
        <f>VLOOKUP(A18,Лист4!$A$2:$F$175,6,FALSE)</f>
        <v>0</v>
      </c>
      <c r="AG18" s="134">
        <f t="shared" si="19"/>
        <v>0</v>
      </c>
      <c r="AH18" s="135">
        <f t="shared" si="20"/>
        <v>0</v>
      </c>
      <c r="AI18" s="135"/>
      <c r="AJ18" s="133">
        <f t="shared" si="21"/>
        <v>190.62</v>
      </c>
      <c r="AK18" s="134">
        <f>VLOOKUP(A18,Лист6!$A$2:$F$175,6,FALSE)</f>
        <v>0</v>
      </c>
      <c r="AL18" s="134">
        <f t="shared" si="22"/>
        <v>0</v>
      </c>
      <c r="AM18" s="135">
        <f t="shared" si="23"/>
        <v>0</v>
      </c>
      <c r="AN18" s="135"/>
      <c r="AO18" s="133">
        <f t="shared" si="24"/>
        <v>190.62</v>
      </c>
      <c r="AP18" s="136">
        <v>0</v>
      </c>
      <c r="AQ18" s="134">
        <f t="shared" si="25"/>
        <v>0</v>
      </c>
      <c r="AR18" s="134">
        <f t="shared" si="26"/>
        <v>0</v>
      </c>
      <c r="AS18" s="134"/>
      <c r="AT18" s="133">
        <f t="shared" si="27"/>
        <v>190.62</v>
      </c>
      <c r="AU18" s="136">
        <v>0</v>
      </c>
      <c r="AV18" s="134">
        <f t="shared" si="28"/>
        <v>0</v>
      </c>
      <c r="AW18" s="135">
        <f t="shared" si="29"/>
        <v>0</v>
      </c>
      <c r="AX18" s="134"/>
      <c r="AY18" s="133">
        <f t="shared" si="30"/>
        <v>190.62</v>
      </c>
      <c r="AZ18" s="136">
        <v>0</v>
      </c>
      <c r="BA18" s="134">
        <f t="shared" si="31"/>
        <v>0</v>
      </c>
      <c r="BB18" s="122">
        <f t="shared" si="43"/>
        <v>0</v>
      </c>
      <c r="BC18" s="134"/>
      <c r="BD18" s="133">
        <f t="shared" si="32"/>
        <v>190.62</v>
      </c>
      <c r="BE18" s="136">
        <v>0</v>
      </c>
      <c r="BF18" s="134">
        <f t="shared" si="33"/>
        <v>0</v>
      </c>
      <c r="BG18" s="122">
        <f t="shared" si="44"/>
        <v>0</v>
      </c>
      <c r="BH18" s="134"/>
      <c r="BI18" s="133">
        <f t="shared" si="34"/>
        <v>190.62</v>
      </c>
      <c r="BJ18" s="136">
        <v>0</v>
      </c>
      <c r="BK18" s="134">
        <f t="shared" si="45"/>
        <v>0</v>
      </c>
      <c r="BL18" s="122">
        <f t="shared" si="46"/>
        <v>0</v>
      </c>
      <c r="BM18" s="134"/>
      <c r="BN18" s="120">
        <f t="shared" si="47"/>
        <v>190.62</v>
      </c>
      <c r="BO18" s="136"/>
      <c r="BP18" s="121">
        <f t="shared" si="48"/>
        <v>0</v>
      </c>
      <c r="BQ18" s="122">
        <f t="shared" si="49"/>
        <v>0</v>
      </c>
      <c r="BR18" s="134"/>
      <c r="BS18" s="120">
        <f t="shared" si="50"/>
        <v>190.62</v>
      </c>
      <c r="BT18" s="136"/>
      <c r="BU18" s="121">
        <f t="shared" si="51"/>
        <v>0</v>
      </c>
      <c r="BV18" s="122">
        <f t="shared" si="52"/>
        <v>0</v>
      </c>
      <c r="BW18" s="134"/>
      <c r="BX18" s="120">
        <f t="shared" si="53"/>
        <v>190.62</v>
      </c>
      <c r="BY18" s="136"/>
      <c r="BZ18" s="111">
        <f t="shared" si="54"/>
        <v>0</v>
      </c>
      <c r="CA18" s="122">
        <f t="shared" si="55"/>
        <v>0</v>
      </c>
      <c r="CB18" s="134"/>
      <c r="CC18" s="120">
        <f t="shared" si="56"/>
        <v>190.62</v>
      </c>
      <c r="CD18" s="136"/>
      <c r="CE18" s="111">
        <f t="shared" si="57"/>
        <v>0</v>
      </c>
      <c r="CF18" s="122">
        <f t="shared" si="58"/>
        <v>0</v>
      </c>
      <c r="CG18" s="134"/>
      <c r="CH18" s="120">
        <f t="shared" si="59"/>
        <v>190.62</v>
      </c>
      <c r="CI18" s="136"/>
      <c r="CJ18" s="111">
        <f t="shared" si="64"/>
        <v>0</v>
      </c>
      <c r="CK18" s="122">
        <f t="shared" si="61"/>
        <v>0</v>
      </c>
      <c r="CL18" s="134"/>
      <c r="CM18" s="120">
        <f t="shared" si="62"/>
        <v>190.62</v>
      </c>
      <c r="CN18" s="134"/>
      <c r="CO18" s="196">
        <f t="shared" si="35"/>
        <v>190.62</v>
      </c>
      <c r="CP18" s="111"/>
      <c r="CQ18" s="196">
        <f t="shared" si="36"/>
        <v>190.62</v>
      </c>
      <c r="CR18" s="111"/>
      <c r="CS18" s="196">
        <f t="shared" si="37"/>
        <v>190.62</v>
      </c>
      <c r="CT18" s="111"/>
      <c r="CU18" s="196">
        <f t="shared" si="38"/>
        <v>190.62</v>
      </c>
      <c r="CV18" s="111"/>
      <c r="CW18" s="196">
        <f t="shared" si="39"/>
        <v>190.62</v>
      </c>
      <c r="CX18" s="111"/>
      <c r="CY18" s="196">
        <f t="shared" si="40"/>
        <v>190.62</v>
      </c>
      <c r="CZ18" s="111"/>
      <c r="DA18" s="196">
        <f t="shared" si="41"/>
        <v>190.62</v>
      </c>
      <c r="DB18" s="111"/>
      <c r="DC18" s="196">
        <f t="shared" si="42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5"/>
        <v>6714.0410000000011</v>
      </c>
      <c r="J19" s="122">
        <f t="shared" si="6"/>
        <v>28064.691380000004</v>
      </c>
      <c r="K19" s="184">
        <v>36035.099000000002</v>
      </c>
      <c r="L19" s="121">
        <f t="shared" si="7"/>
        <v>4955.0060000000012</v>
      </c>
      <c r="M19" s="122">
        <f t="shared" si="8"/>
        <v>22495.727240000007</v>
      </c>
      <c r="N19" s="122">
        <f t="shared" si="9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10"/>
        <v>2557.9119999999966</v>
      </c>
      <c r="S19" s="122">
        <f t="shared" si="11"/>
        <v>11612.920479999984</v>
      </c>
      <c r="T19" s="122"/>
      <c r="U19" s="120">
        <f t="shared" si="12"/>
        <v>47753.760479999983</v>
      </c>
      <c r="V19" s="121">
        <v>41335.089</v>
      </c>
      <c r="W19" s="121">
        <f t="shared" si="13"/>
        <v>2742.0780000000013</v>
      </c>
      <c r="X19" s="122">
        <f t="shared" si="14"/>
        <v>12449.034120000006</v>
      </c>
      <c r="Y19" s="122">
        <v>10000</v>
      </c>
      <c r="Z19" s="120">
        <f t="shared" si="15"/>
        <v>50202.794599999987</v>
      </c>
      <c r="AA19" s="121">
        <f>VLOOKUP(B19,Лист3!$A$2:$C$175,3,FALSE)</f>
        <v>43202.063999999998</v>
      </c>
      <c r="AB19" s="121">
        <f t="shared" si="16"/>
        <v>1866.9749999999985</v>
      </c>
      <c r="AC19" s="122">
        <f t="shared" si="17"/>
        <v>8476.0664999999935</v>
      </c>
      <c r="AD19" s="122">
        <v>35000</v>
      </c>
      <c r="AE19" s="120">
        <f t="shared" si="18"/>
        <v>23678.86109999998</v>
      </c>
      <c r="AF19" s="121">
        <f>VLOOKUP(A19,Лист4!$A$2:$F$175,6,FALSE)</f>
        <v>44926.063000000002</v>
      </c>
      <c r="AG19" s="121">
        <f t="shared" si="19"/>
        <v>1723.9990000000034</v>
      </c>
      <c r="AH19" s="122">
        <f t="shared" si="20"/>
        <v>7826.9554600000156</v>
      </c>
      <c r="AI19" s="122"/>
      <c r="AJ19" s="120">
        <f t="shared" si="21"/>
        <v>31505.816559999996</v>
      </c>
      <c r="AK19" s="121">
        <f>VLOOKUP(A19,Лист6!$A$2:$F$175,6,FALSE)</f>
        <v>46203.016000000003</v>
      </c>
      <c r="AL19" s="121">
        <f t="shared" si="22"/>
        <v>1276.9530000000013</v>
      </c>
      <c r="AM19" s="122">
        <f t="shared" si="23"/>
        <v>5797.3666200000062</v>
      </c>
      <c r="AN19" s="122"/>
      <c r="AO19" s="120">
        <f t="shared" si="24"/>
        <v>37303.18318</v>
      </c>
      <c r="AP19" s="123">
        <v>46702.074999999997</v>
      </c>
      <c r="AQ19" s="121">
        <f t="shared" si="25"/>
        <v>499.05899999999383</v>
      </c>
      <c r="AR19" s="121">
        <f t="shared" si="26"/>
        <v>2265.7278599999722</v>
      </c>
      <c r="AS19" s="121"/>
      <c r="AT19" s="120">
        <f t="shared" si="27"/>
        <v>39568.91103999997</v>
      </c>
      <c r="AU19" s="123">
        <v>47072.097999999998</v>
      </c>
      <c r="AV19" s="121">
        <f t="shared" si="28"/>
        <v>370.02300000000105</v>
      </c>
      <c r="AW19" s="122">
        <f t="shared" si="29"/>
        <v>1679.9044200000048</v>
      </c>
      <c r="AX19" s="121"/>
      <c r="AY19" s="120">
        <f t="shared" si="30"/>
        <v>41248.815459999976</v>
      </c>
      <c r="AZ19" s="192">
        <v>46702</v>
      </c>
      <c r="BA19" s="121">
        <f t="shared" si="31"/>
        <v>-370.09799999999814</v>
      </c>
      <c r="BB19" s="122">
        <f t="shared" si="43"/>
        <v>-1780.1713799999909</v>
      </c>
      <c r="BC19" s="121"/>
      <c r="BD19" s="144">
        <f t="shared" si="32"/>
        <v>39468.644079999984</v>
      </c>
      <c r="BE19" s="123"/>
      <c r="BF19" s="121"/>
      <c r="BG19" s="122">
        <f t="shared" si="44"/>
        <v>0</v>
      </c>
      <c r="BH19" s="121"/>
      <c r="BI19" s="120">
        <f t="shared" si="34"/>
        <v>39468.644079999984</v>
      </c>
      <c r="BJ19" s="123"/>
      <c r="BK19" s="121">
        <f t="shared" si="45"/>
        <v>0</v>
      </c>
      <c r="BL19" s="122">
        <f t="shared" si="46"/>
        <v>0</v>
      </c>
      <c r="BM19" s="121"/>
      <c r="BN19" s="157">
        <f t="shared" si="47"/>
        <v>39468.644079999984</v>
      </c>
      <c r="BO19" s="123"/>
      <c r="BP19" s="121">
        <f t="shared" si="48"/>
        <v>0</v>
      </c>
      <c r="BQ19" s="122">
        <f t="shared" si="49"/>
        <v>0</v>
      </c>
      <c r="BR19" s="121"/>
      <c r="BS19" s="120">
        <f t="shared" si="50"/>
        <v>39468.644079999984</v>
      </c>
      <c r="BT19" s="123"/>
      <c r="BU19" s="121">
        <f t="shared" si="51"/>
        <v>0</v>
      </c>
      <c r="BV19" s="122">
        <f t="shared" si="52"/>
        <v>0</v>
      </c>
      <c r="BW19" s="121"/>
      <c r="BX19" s="120">
        <f t="shared" si="53"/>
        <v>39468.644079999984</v>
      </c>
      <c r="BY19" s="123"/>
      <c r="BZ19" s="111">
        <f t="shared" si="54"/>
        <v>0</v>
      </c>
      <c r="CA19" s="122">
        <f t="shared" si="55"/>
        <v>0</v>
      </c>
      <c r="CB19" s="121"/>
      <c r="CC19" s="120">
        <f t="shared" si="56"/>
        <v>39468.644079999984</v>
      </c>
      <c r="CD19" s="123"/>
      <c r="CE19" s="111">
        <f t="shared" si="57"/>
        <v>0</v>
      </c>
      <c r="CF19" s="122">
        <f t="shared" si="58"/>
        <v>0</v>
      </c>
      <c r="CG19" s="121"/>
      <c r="CH19" s="120">
        <f t="shared" si="59"/>
        <v>39468.644079999984</v>
      </c>
      <c r="CI19" s="123"/>
      <c r="CJ19" s="111">
        <f t="shared" si="64"/>
        <v>0</v>
      </c>
      <c r="CK19" s="122">
        <f t="shared" si="61"/>
        <v>0</v>
      </c>
      <c r="CL19" s="121"/>
      <c r="CM19" s="120">
        <f t="shared" si="62"/>
        <v>39468.644079999984</v>
      </c>
      <c r="CN19" s="121"/>
      <c r="CO19" s="196">
        <f t="shared" si="35"/>
        <v>39468.644079999984</v>
      </c>
      <c r="CP19" s="111"/>
      <c r="CQ19" s="196">
        <f t="shared" si="36"/>
        <v>39468.644079999984</v>
      </c>
      <c r="CR19" s="111"/>
      <c r="CS19" s="196">
        <f t="shared" si="37"/>
        <v>39468.644079999984</v>
      </c>
      <c r="CT19" s="111"/>
      <c r="CU19" s="196">
        <f t="shared" si="38"/>
        <v>39468.644079999984</v>
      </c>
      <c r="CV19" s="111"/>
      <c r="CW19" s="196">
        <f t="shared" si="39"/>
        <v>39468.644079999984</v>
      </c>
      <c r="CX19" s="111"/>
      <c r="CY19" s="196">
        <f t="shared" si="40"/>
        <v>39468.644079999984</v>
      </c>
      <c r="CZ19" s="111"/>
      <c r="DA19" s="196">
        <f t="shared" si="41"/>
        <v>39468.644079999984</v>
      </c>
      <c r="DB19" s="111"/>
      <c r="DC19" s="196">
        <f t="shared" si="42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5"/>
        <v>21.979000000000042</v>
      </c>
      <c r="J20" s="122">
        <f t="shared" si="6"/>
        <v>91.872220000000169</v>
      </c>
      <c r="K20" s="184">
        <v>2284.0410000000002</v>
      </c>
      <c r="L20" s="121">
        <f t="shared" si="7"/>
        <v>885.98400000000015</v>
      </c>
      <c r="M20" s="122">
        <f t="shared" si="8"/>
        <v>4022.3673600000006</v>
      </c>
      <c r="N20" s="122">
        <f t="shared" si="9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10"/>
        <v>70.000999999999749</v>
      </c>
      <c r="S20" s="122">
        <f t="shared" si="11"/>
        <v>317.80453999999884</v>
      </c>
      <c r="T20" s="122"/>
      <c r="U20" s="120">
        <f t="shared" si="12"/>
        <v>4376.4945399999988</v>
      </c>
      <c r="V20" s="121">
        <v>2415.08</v>
      </c>
      <c r="W20" s="121">
        <f t="shared" si="13"/>
        <v>61.038000000000011</v>
      </c>
      <c r="X20" s="122">
        <f t="shared" si="14"/>
        <v>277.11252000000007</v>
      </c>
      <c r="Y20" s="122"/>
      <c r="Z20" s="120">
        <f t="shared" si="15"/>
        <v>4653.6070599999985</v>
      </c>
      <c r="AA20" s="121">
        <f>VLOOKUP(B20,Лист3!$A$2:$C$175,3,FALSE)</f>
        <v>2485.0610000000001</v>
      </c>
      <c r="AB20" s="121">
        <f t="shared" si="16"/>
        <v>69.981000000000222</v>
      </c>
      <c r="AC20" s="122">
        <f t="shared" si="17"/>
        <v>317.713740000001</v>
      </c>
      <c r="AD20" s="122"/>
      <c r="AE20" s="120">
        <f t="shared" si="18"/>
        <v>4971.3207999999995</v>
      </c>
      <c r="AF20" s="121">
        <f>VLOOKUP(A20,Лист4!$A$2:$F$175,6,FALSE)</f>
        <v>2485.0610000000001</v>
      </c>
      <c r="AG20" s="121">
        <f t="shared" si="19"/>
        <v>0</v>
      </c>
      <c r="AH20" s="122">
        <f t="shared" si="20"/>
        <v>0</v>
      </c>
      <c r="AI20" s="122">
        <v>5000</v>
      </c>
      <c r="AJ20" s="120">
        <f t="shared" si="21"/>
        <v>-28.679200000000492</v>
      </c>
      <c r="AK20" s="121">
        <f>VLOOKUP(A20,Лист6!$A$2:$F$175,6,FALSE)</f>
        <v>2501.0940000000001</v>
      </c>
      <c r="AL20" s="121">
        <f t="shared" si="22"/>
        <v>16.032999999999902</v>
      </c>
      <c r="AM20" s="122">
        <f t="shared" si="23"/>
        <v>72.789819999999551</v>
      </c>
      <c r="AN20" s="122"/>
      <c r="AO20" s="120">
        <f t="shared" si="24"/>
        <v>44.110619999999059</v>
      </c>
      <c r="AP20" s="123">
        <v>2506.0790000000002</v>
      </c>
      <c r="AQ20" s="121">
        <f t="shared" si="25"/>
        <v>4.9850000000001273</v>
      </c>
      <c r="AR20" s="121">
        <f t="shared" si="26"/>
        <v>22.631900000000577</v>
      </c>
      <c r="AS20" s="121"/>
      <c r="AT20" s="120">
        <f t="shared" si="27"/>
        <v>66.742519999999644</v>
      </c>
      <c r="AU20" s="178">
        <v>2507.027</v>
      </c>
      <c r="AV20" s="121">
        <f t="shared" si="28"/>
        <v>0.94799999999986539</v>
      </c>
      <c r="AW20" s="122">
        <f t="shared" si="29"/>
        <v>4.3039199999993887</v>
      </c>
      <c r="AX20" s="121"/>
      <c r="AY20" s="144">
        <f t="shared" si="30"/>
        <v>71.046439999999038</v>
      </c>
      <c r="AZ20" s="123"/>
      <c r="BA20" s="121"/>
      <c r="BB20" s="122">
        <f t="shared" si="43"/>
        <v>0</v>
      </c>
      <c r="BC20" s="121"/>
      <c r="BD20" s="120">
        <f t="shared" si="32"/>
        <v>71.046439999999038</v>
      </c>
      <c r="BE20" s="123"/>
      <c r="BF20" s="121">
        <f t="shared" si="33"/>
        <v>0</v>
      </c>
      <c r="BG20" s="122">
        <f t="shared" si="44"/>
        <v>0</v>
      </c>
      <c r="BH20" s="121"/>
      <c r="BI20" s="120">
        <f t="shared" si="34"/>
        <v>71.046439999999038</v>
      </c>
      <c r="BJ20" s="123"/>
      <c r="BK20" s="121">
        <f t="shared" si="45"/>
        <v>0</v>
      </c>
      <c r="BL20" s="122">
        <f t="shared" si="46"/>
        <v>0</v>
      </c>
      <c r="BM20" s="121"/>
      <c r="BN20" s="197">
        <f t="shared" si="47"/>
        <v>71.046439999999038</v>
      </c>
      <c r="BO20" s="123"/>
      <c r="BP20" s="121">
        <f t="shared" si="48"/>
        <v>0</v>
      </c>
      <c r="BQ20" s="122">
        <f t="shared" si="49"/>
        <v>0</v>
      </c>
      <c r="BR20" s="121"/>
      <c r="BS20" s="120">
        <f t="shared" si="50"/>
        <v>71.046439999999038</v>
      </c>
      <c r="BT20" s="123"/>
      <c r="BU20" s="121">
        <f t="shared" si="51"/>
        <v>0</v>
      </c>
      <c r="BV20" s="122">
        <f t="shared" si="52"/>
        <v>0</v>
      </c>
      <c r="BW20" s="121"/>
      <c r="BX20" s="120">
        <f t="shared" si="53"/>
        <v>71.046439999999038</v>
      </c>
      <c r="BY20" s="123"/>
      <c r="BZ20" s="111">
        <f t="shared" si="54"/>
        <v>0</v>
      </c>
      <c r="CA20" s="122">
        <f t="shared" si="55"/>
        <v>0</v>
      </c>
      <c r="CB20" s="121"/>
      <c r="CC20" s="120">
        <f t="shared" si="56"/>
        <v>71.046439999999038</v>
      </c>
      <c r="CD20" s="123"/>
      <c r="CE20" s="111">
        <f t="shared" si="57"/>
        <v>0</v>
      </c>
      <c r="CF20" s="122">
        <f t="shared" si="58"/>
        <v>0</v>
      </c>
      <c r="CG20" s="121"/>
      <c r="CH20" s="120">
        <f t="shared" si="59"/>
        <v>71.046439999999038</v>
      </c>
      <c r="CI20" s="123"/>
      <c r="CJ20" s="111">
        <f t="shared" si="64"/>
        <v>0</v>
      </c>
      <c r="CK20" s="122">
        <f t="shared" si="61"/>
        <v>0</v>
      </c>
      <c r="CL20" s="121"/>
      <c r="CM20" s="120">
        <f t="shared" si="62"/>
        <v>71.046439999999038</v>
      </c>
      <c r="CN20" s="121"/>
      <c r="CO20" s="196">
        <f t="shared" si="35"/>
        <v>71.046439999999038</v>
      </c>
      <c r="CP20" s="111"/>
      <c r="CQ20" s="196">
        <f t="shared" si="36"/>
        <v>71.046439999999038</v>
      </c>
      <c r="CR20" s="111"/>
      <c r="CS20" s="196">
        <f t="shared" si="37"/>
        <v>71.046439999999038</v>
      </c>
      <c r="CT20" s="111"/>
      <c r="CU20" s="196">
        <f t="shared" si="38"/>
        <v>71.046439999999038</v>
      </c>
      <c r="CV20" s="111"/>
      <c r="CW20" s="196">
        <f t="shared" si="39"/>
        <v>71.046439999999038</v>
      </c>
      <c r="CX20" s="111"/>
      <c r="CY20" s="196">
        <f t="shared" si="40"/>
        <v>71.046439999999038</v>
      </c>
      <c r="CZ20" s="111"/>
      <c r="DA20" s="196">
        <f t="shared" si="41"/>
        <v>71.046439999999038</v>
      </c>
      <c r="DB20" s="111"/>
      <c r="DC20" s="196">
        <f t="shared" si="42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5"/>
        <v>309.05000000000018</v>
      </c>
      <c r="J21" s="122">
        <f t="shared" si="6"/>
        <v>1291.8290000000006</v>
      </c>
      <c r="K21" s="184">
        <v>2054.0729999999999</v>
      </c>
      <c r="L21" s="121">
        <f t="shared" si="7"/>
        <v>475.01899999999978</v>
      </c>
      <c r="M21" s="122">
        <f t="shared" si="8"/>
        <v>2156.5862599999991</v>
      </c>
      <c r="N21" s="122">
        <f t="shared" si="9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10"/>
        <v>1.0999999999967258E-2</v>
      </c>
      <c r="S21" s="122">
        <f t="shared" si="11"/>
        <v>4.9939999999851353E-2</v>
      </c>
      <c r="T21" s="122">
        <v>2000</v>
      </c>
      <c r="U21" s="120">
        <f t="shared" si="12"/>
        <v>-318.76006000000007</v>
      </c>
      <c r="V21" s="121">
        <v>2054.0949999999998</v>
      </c>
      <c r="W21" s="121">
        <f t="shared" si="13"/>
        <v>1.0999999999967258E-2</v>
      </c>
      <c r="X21" s="122">
        <f t="shared" si="14"/>
        <v>4.9939999999851353E-2</v>
      </c>
      <c r="Y21" s="122"/>
      <c r="Z21" s="120">
        <f t="shared" si="15"/>
        <v>-318.71012000000019</v>
      </c>
      <c r="AA21" s="121">
        <f>VLOOKUP(B21,Лист3!$A$2:$C$175,3,FALSE)</f>
        <v>2055.0059999999999</v>
      </c>
      <c r="AB21" s="121">
        <f t="shared" si="16"/>
        <v>0.91100000000005821</v>
      </c>
      <c r="AC21" s="122">
        <f t="shared" si="17"/>
        <v>4.1359400000002644</v>
      </c>
      <c r="AD21" s="122"/>
      <c r="AE21" s="120">
        <f t="shared" si="18"/>
        <v>-314.5741799999999</v>
      </c>
      <c r="AF21" s="121">
        <f>VLOOKUP(A21,Лист4!$A$2:$F$175,6,FALSE)</f>
        <v>2055.0129999999999</v>
      </c>
      <c r="AG21" s="121">
        <f t="shared" si="19"/>
        <v>7.0000000000618456E-3</v>
      </c>
      <c r="AH21" s="122">
        <f t="shared" si="20"/>
        <v>3.1780000000280778E-2</v>
      </c>
      <c r="AI21" s="122"/>
      <c r="AJ21" s="120">
        <f t="shared" si="21"/>
        <v>-314.54239999999965</v>
      </c>
      <c r="AK21" s="121">
        <f>VLOOKUP(A21,Лист6!$A$2:$F$175,6,FALSE)</f>
        <v>2096.0970000000002</v>
      </c>
      <c r="AL21" s="121">
        <f t="shared" si="22"/>
        <v>41.084000000000287</v>
      </c>
      <c r="AM21" s="122">
        <f t="shared" si="23"/>
        <v>186.52136000000129</v>
      </c>
      <c r="AN21" s="122"/>
      <c r="AO21" s="120">
        <f t="shared" si="24"/>
        <v>-128.02103999999835</v>
      </c>
      <c r="AP21" s="123">
        <v>2155.0650000000001</v>
      </c>
      <c r="AQ21" s="121">
        <f t="shared" si="25"/>
        <v>58.967999999999847</v>
      </c>
      <c r="AR21" s="121">
        <f t="shared" si="26"/>
        <v>267.71471999999932</v>
      </c>
      <c r="AS21" s="121"/>
      <c r="AT21" s="120">
        <f t="shared" si="27"/>
        <v>139.69368000000097</v>
      </c>
      <c r="AU21" s="123"/>
      <c r="AV21" s="121"/>
      <c r="AW21" s="122">
        <f t="shared" si="29"/>
        <v>0</v>
      </c>
      <c r="AX21" s="121"/>
      <c r="AY21" s="120">
        <f t="shared" si="30"/>
        <v>139.69368000000097</v>
      </c>
      <c r="AZ21" s="123"/>
      <c r="BA21" s="121">
        <f t="shared" si="31"/>
        <v>0</v>
      </c>
      <c r="BB21" s="122">
        <f t="shared" si="43"/>
        <v>0</v>
      </c>
      <c r="BC21" s="121"/>
      <c r="BD21" s="120">
        <f t="shared" si="32"/>
        <v>139.69368000000097</v>
      </c>
      <c r="BE21" s="123"/>
      <c r="BF21" s="121">
        <f t="shared" si="33"/>
        <v>0</v>
      </c>
      <c r="BG21" s="122">
        <f t="shared" si="44"/>
        <v>0</v>
      </c>
      <c r="BH21" s="121"/>
      <c r="BI21" s="120">
        <f t="shared" si="34"/>
        <v>139.69368000000097</v>
      </c>
      <c r="BJ21" s="123"/>
      <c r="BK21" s="121">
        <f t="shared" si="45"/>
        <v>0</v>
      </c>
      <c r="BL21" s="122">
        <f t="shared" si="46"/>
        <v>0</v>
      </c>
      <c r="BM21" s="121"/>
      <c r="BN21" s="120">
        <f t="shared" si="47"/>
        <v>139.69368000000097</v>
      </c>
      <c r="BO21" s="123"/>
      <c r="BP21" s="121">
        <f t="shared" si="48"/>
        <v>0</v>
      </c>
      <c r="BQ21" s="122">
        <f t="shared" si="49"/>
        <v>0</v>
      </c>
      <c r="BR21" s="121"/>
      <c r="BS21" s="120">
        <f t="shared" si="50"/>
        <v>139.69368000000097</v>
      </c>
      <c r="BT21" s="123"/>
      <c r="BU21" s="121">
        <f t="shared" si="51"/>
        <v>0</v>
      </c>
      <c r="BV21" s="122">
        <f t="shared" si="52"/>
        <v>0</v>
      </c>
      <c r="BW21" s="121"/>
      <c r="BX21" s="120">
        <f t="shared" si="53"/>
        <v>139.69368000000097</v>
      </c>
      <c r="BY21" s="123"/>
      <c r="BZ21" s="111">
        <f t="shared" si="54"/>
        <v>0</v>
      </c>
      <c r="CA21" s="122">
        <f t="shared" si="55"/>
        <v>0</v>
      </c>
      <c r="CB21" s="121"/>
      <c r="CC21" s="120">
        <f t="shared" si="56"/>
        <v>139.69368000000097</v>
      </c>
      <c r="CD21" s="123"/>
      <c r="CE21" s="111">
        <f t="shared" si="57"/>
        <v>0</v>
      </c>
      <c r="CF21" s="122">
        <f t="shared" si="58"/>
        <v>0</v>
      </c>
      <c r="CG21" s="121"/>
      <c r="CH21" s="120">
        <f t="shared" si="59"/>
        <v>139.69368000000097</v>
      </c>
      <c r="CI21" s="123"/>
      <c r="CJ21" s="111">
        <f t="shared" si="64"/>
        <v>0</v>
      </c>
      <c r="CK21" s="122">
        <f t="shared" si="61"/>
        <v>0</v>
      </c>
      <c r="CL21" s="121"/>
      <c r="CM21" s="120">
        <f t="shared" si="62"/>
        <v>139.69368000000097</v>
      </c>
      <c r="CN21" s="121"/>
      <c r="CO21" s="196">
        <f t="shared" si="35"/>
        <v>139.69368000000097</v>
      </c>
      <c r="CP21" s="111"/>
      <c r="CQ21" s="196">
        <f t="shared" si="36"/>
        <v>139.69368000000097</v>
      </c>
      <c r="CR21" s="111"/>
      <c r="CS21" s="196">
        <f t="shared" si="37"/>
        <v>139.69368000000097</v>
      </c>
      <c r="CT21" s="111"/>
      <c r="CU21" s="196">
        <f t="shared" si="38"/>
        <v>139.69368000000097</v>
      </c>
      <c r="CV21" s="111"/>
      <c r="CW21" s="196">
        <f t="shared" si="39"/>
        <v>139.69368000000097</v>
      </c>
      <c r="CX21" s="111"/>
      <c r="CY21" s="196">
        <f t="shared" si="40"/>
        <v>139.69368000000097</v>
      </c>
      <c r="CZ21" s="111"/>
      <c r="DA21" s="196">
        <f t="shared" si="41"/>
        <v>139.69368000000097</v>
      </c>
      <c r="DB21" s="111"/>
      <c r="DC21" s="196">
        <f t="shared" si="42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5"/>
        <v>12.092000000000001</v>
      </c>
      <c r="J22" s="122">
        <f t="shared" si="6"/>
        <v>50.544559999999997</v>
      </c>
      <c r="K22" s="184">
        <v>125.069</v>
      </c>
      <c r="L22" s="121">
        <f t="shared" si="7"/>
        <v>112.977</v>
      </c>
      <c r="M22" s="122">
        <f t="shared" si="8"/>
        <v>512.91557999999998</v>
      </c>
      <c r="N22" s="122">
        <f t="shared" si="9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10"/>
        <v>9.0290000000000106</v>
      </c>
      <c r="S22" s="122">
        <f t="shared" si="11"/>
        <v>40.991660000000046</v>
      </c>
      <c r="T22" s="122"/>
      <c r="U22" s="157">
        <f t="shared" si="12"/>
        <v>204.45166000000006</v>
      </c>
      <c r="V22" s="121">
        <v>135.06700000000001</v>
      </c>
      <c r="W22" s="129">
        <f t="shared" si="13"/>
        <v>0.96899999999999409</v>
      </c>
      <c r="X22" s="168">
        <f t="shared" si="14"/>
        <v>4.3992599999999733</v>
      </c>
      <c r="Y22" s="168"/>
      <c r="Z22" s="157">
        <f t="shared" si="15"/>
        <v>208.85092000000003</v>
      </c>
      <c r="AA22" s="129">
        <f>VLOOKUP(B22,Лист3!$A$2:$C$175,3,FALSE)</f>
        <v>135.06700000000001</v>
      </c>
      <c r="AB22" s="129">
        <f t="shared" si="16"/>
        <v>0</v>
      </c>
      <c r="AC22" s="168">
        <f t="shared" si="17"/>
        <v>0</v>
      </c>
      <c r="AD22" s="168">
        <v>210</v>
      </c>
      <c r="AE22" s="157">
        <f t="shared" si="18"/>
        <v>-1.1490799999999695</v>
      </c>
      <c r="AF22" s="129">
        <f>VLOOKUP(A22,Лист4!$A$2:$F$175,6,FALSE)</f>
        <v>135.07300000000001</v>
      </c>
      <c r="AG22" s="129">
        <f t="shared" si="19"/>
        <v>6.0000000000002274E-3</v>
      </c>
      <c r="AH22" s="168">
        <f t="shared" si="20"/>
        <v>2.7240000000001034E-2</v>
      </c>
      <c r="AI22" s="168"/>
      <c r="AJ22" s="157">
        <f t="shared" si="21"/>
        <v>-1.1218399999999684</v>
      </c>
      <c r="AK22" s="129">
        <f>VLOOKUP(A22,Лист6!$A$2:$F$175,6,FALSE)</f>
        <v>150.023</v>
      </c>
      <c r="AL22" s="129">
        <f t="shared" si="22"/>
        <v>14.949999999999989</v>
      </c>
      <c r="AM22" s="168">
        <f t="shared" si="23"/>
        <v>67.872999999999948</v>
      </c>
      <c r="AN22" s="168"/>
      <c r="AO22" s="157">
        <f t="shared" si="24"/>
        <v>66.751159999999985</v>
      </c>
      <c r="AP22" s="160">
        <v>185.06100000000001</v>
      </c>
      <c r="AQ22" s="129">
        <f t="shared" si="25"/>
        <v>35.038000000000011</v>
      </c>
      <c r="AR22" s="129">
        <f t="shared" si="26"/>
        <v>159.07252000000005</v>
      </c>
      <c r="AS22" s="129"/>
      <c r="AT22" s="157">
        <f t="shared" si="27"/>
        <v>225.82368000000002</v>
      </c>
      <c r="AU22" s="160">
        <v>226.07499999999999</v>
      </c>
      <c r="AV22" s="129">
        <f t="shared" si="28"/>
        <v>41.013999999999982</v>
      </c>
      <c r="AW22" s="168">
        <f t="shared" si="29"/>
        <v>186.20355999999992</v>
      </c>
      <c r="AX22" s="129"/>
      <c r="AY22" s="157">
        <f t="shared" si="30"/>
        <v>412.02723999999995</v>
      </c>
      <c r="AZ22" s="170">
        <v>284.05200000000002</v>
      </c>
      <c r="BA22" s="129">
        <f t="shared" si="31"/>
        <v>57.977000000000032</v>
      </c>
      <c r="BB22" s="122">
        <f t="shared" si="43"/>
        <v>278.86937000000012</v>
      </c>
      <c r="BC22" s="129"/>
      <c r="BD22" s="144">
        <f t="shared" si="32"/>
        <v>690.89661000000001</v>
      </c>
      <c r="BE22" s="160"/>
      <c r="BF22" s="129"/>
      <c r="BG22" s="168">
        <f t="shared" si="44"/>
        <v>0</v>
      </c>
      <c r="BH22" s="129"/>
      <c r="BI22" s="144">
        <f t="shared" si="34"/>
        <v>690.89661000000001</v>
      </c>
      <c r="BJ22" s="160"/>
      <c r="BK22" s="129">
        <f t="shared" si="45"/>
        <v>0</v>
      </c>
      <c r="BL22" s="168">
        <f t="shared" si="46"/>
        <v>0</v>
      </c>
      <c r="BM22" s="129"/>
      <c r="BN22" s="196">
        <f t="shared" si="47"/>
        <v>690.89661000000001</v>
      </c>
      <c r="BO22" s="160"/>
      <c r="BP22" s="121">
        <f t="shared" si="48"/>
        <v>0</v>
      </c>
      <c r="BQ22" s="122">
        <f t="shared" si="49"/>
        <v>0</v>
      </c>
      <c r="BR22" s="129"/>
      <c r="BS22" s="120">
        <f t="shared" si="50"/>
        <v>690.89661000000001</v>
      </c>
      <c r="BT22" s="160"/>
      <c r="BU22" s="121">
        <f t="shared" si="51"/>
        <v>0</v>
      </c>
      <c r="BV22" s="122">
        <f t="shared" si="52"/>
        <v>0</v>
      </c>
      <c r="BW22" s="129"/>
      <c r="BX22" s="120">
        <f t="shared" si="53"/>
        <v>690.89661000000001</v>
      </c>
      <c r="BY22" s="160"/>
      <c r="BZ22" s="111">
        <f t="shared" si="54"/>
        <v>0</v>
      </c>
      <c r="CA22" s="122">
        <f t="shared" si="55"/>
        <v>0</v>
      </c>
      <c r="CB22" s="129"/>
      <c r="CC22" s="120">
        <f t="shared" si="56"/>
        <v>690.89661000000001</v>
      </c>
      <c r="CD22" s="160"/>
      <c r="CE22" s="111">
        <f t="shared" si="57"/>
        <v>0</v>
      </c>
      <c r="CF22" s="122">
        <f t="shared" si="58"/>
        <v>0</v>
      </c>
      <c r="CG22" s="129"/>
      <c r="CH22" s="120">
        <f t="shared" si="59"/>
        <v>690.89661000000001</v>
      </c>
      <c r="CI22" s="160"/>
      <c r="CJ22" s="111">
        <f t="shared" si="64"/>
        <v>0</v>
      </c>
      <c r="CK22" s="122">
        <f t="shared" si="61"/>
        <v>0</v>
      </c>
      <c r="CL22" s="129"/>
      <c r="CM22" s="120">
        <f t="shared" si="62"/>
        <v>690.89661000000001</v>
      </c>
      <c r="CN22" s="129"/>
      <c r="CO22" s="196">
        <f t="shared" si="35"/>
        <v>690.89661000000001</v>
      </c>
      <c r="CP22" s="229"/>
      <c r="CQ22" s="196">
        <f t="shared" si="36"/>
        <v>690.89661000000001</v>
      </c>
      <c r="CR22" s="229"/>
      <c r="CS22" s="196">
        <f t="shared" si="37"/>
        <v>690.89661000000001</v>
      </c>
      <c r="CT22" s="229">
        <v>690</v>
      </c>
      <c r="CU22" s="196">
        <f t="shared" si="38"/>
        <v>0.89661000000000968</v>
      </c>
      <c r="CV22" s="229"/>
      <c r="CW22" s="196">
        <f t="shared" si="39"/>
        <v>0.89661000000000968</v>
      </c>
      <c r="CX22" s="229"/>
      <c r="CY22" s="196">
        <f t="shared" si="40"/>
        <v>0.89661000000000968</v>
      </c>
      <c r="CZ22" s="229"/>
      <c r="DA22" s="196">
        <f t="shared" si="41"/>
        <v>0.89661000000000968</v>
      </c>
      <c r="DB22" s="229"/>
      <c r="DC22" s="196">
        <f t="shared" si="42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5"/>
        <v>3961.9420000000009</v>
      </c>
      <c r="J23" s="122">
        <f t="shared" si="6"/>
        <v>16560.917560000002</v>
      </c>
      <c r="K23" s="184">
        <v>13300.089</v>
      </c>
      <c r="L23" s="121">
        <f t="shared" si="7"/>
        <v>2325.0759999999991</v>
      </c>
      <c r="M23" s="122">
        <f t="shared" si="8"/>
        <v>10555.845039999997</v>
      </c>
      <c r="N23" s="122">
        <f t="shared" si="9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10"/>
        <v>1223.9220000000005</v>
      </c>
      <c r="S23" s="122">
        <f t="shared" si="11"/>
        <v>5556.6058800000019</v>
      </c>
      <c r="T23" s="122"/>
      <c r="U23" s="120">
        <f t="shared" si="12"/>
        <v>12832.965880000002</v>
      </c>
      <c r="V23" s="121">
        <v>16126.046</v>
      </c>
      <c r="W23" s="121">
        <f t="shared" si="13"/>
        <v>1602.0349999999999</v>
      </c>
      <c r="X23" s="122">
        <f t="shared" si="14"/>
        <v>7273.2388999999994</v>
      </c>
      <c r="Y23" s="122">
        <v>2000</v>
      </c>
      <c r="Z23" s="120">
        <f t="shared" si="15"/>
        <v>18106.20478</v>
      </c>
      <c r="AA23" s="121">
        <f>VLOOKUP(B23,Лист3!$A$2:$C$175,3,FALSE)</f>
        <v>17438.048999999999</v>
      </c>
      <c r="AB23" s="121">
        <f t="shared" si="16"/>
        <v>1312.0029999999988</v>
      </c>
      <c r="AC23" s="122">
        <f t="shared" si="17"/>
        <v>5956.4936199999947</v>
      </c>
      <c r="AD23" s="122">
        <v>20000</v>
      </c>
      <c r="AE23" s="120">
        <f t="shared" si="18"/>
        <v>4062.6983999999939</v>
      </c>
      <c r="AF23" s="121">
        <f>VLOOKUP(A23,Лист4!$A$2:$F$175,6,FALSE)</f>
        <v>17917.058000000001</v>
      </c>
      <c r="AG23" s="121">
        <f t="shared" si="19"/>
        <v>479.00900000000183</v>
      </c>
      <c r="AH23" s="122">
        <f t="shared" si="20"/>
        <v>2174.7008600000086</v>
      </c>
      <c r="AI23" s="122">
        <v>4500</v>
      </c>
      <c r="AJ23" s="120">
        <f t="shared" si="21"/>
        <v>1737.399260000002</v>
      </c>
      <c r="AK23" s="121">
        <f>VLOOKUP(A23,Лист6!$A$2:$F$175,6,FALSE)</f>
        <v>17939.081999999999</v>
      </c>
      <c r="AL23" s="121">
        <f t="shared" si="22"/>
        <v>22.023999999997613</v>
      </c>
      <c r="AM23" s="122">
        <f t="shared" si="23"/>
        <v>99.988959999989163</v>
      </c>
      <c r="AN23" s="122"/>
      <c r="AO23" s="120">
        <f t="shared" si="24"/>
        <v>1837.3882199999912</v>
      </c>
      <c r="AP23" s="123">
        <v>17941.002</v>
      </c>
      <c r="AQ23" s="121">
        <f t="shared" si="25"/>
        <v>1.9200000000018917</v>
      </c>
      <c r="AR23" s="121">
        <f t="shared" si="26"/>
        <v>8.7168000000085879</v>
      </c>
      <c r="AS23" s="121"/>
      <c r="AT23" s="120">
        <f t="shared" si="27"/>
        <v>1846.1050199999997</v>
      </c>
      <c r="AU23" s="178">
        <v>18100.036</v>
      </c>
      <c r="AV23" s="121">
        <f t="shared" si="28"/>
        <v>159.03399999999965</v>
      </c>
      <c r="AW23" s="122">
        <f t="shared" si="29"/>
        <v>722.01435999999842</v>
      </c>
      <c r="AX23" s="121"/>
      <c r="AY23" s="127">
        <f t="shared" si="30"/>
        <v>2568.1193799999983</v>
      </c>
      <c r="AZ23" s="123"/>
      <c r="BA23" s="121"/>
      <c r="BB23" s="122">
        <f t="shared" si="43"/>
        <v>0</v>
      </c>
      <c r="BC23" s="121"/>
      <c r="BD23" s="120">
        <f t="shared" si="32"/>
        <v>2568.1193799999983</v>
      </c>
      <c r="BE23" s="123"/>
      <c r="BF23" s="121">
        <f t="shared" si="33"/>
        <v>0</v>
      </c>
      <c r="BG23" s="122">
        <f t="shared" si="44"/>
        <v>0</v>
      </c>
      <c r="BH23" s="121"/>
      <c r="BI23" s="120">
        <f t="shared" si="34"/>
        <v>2568.1193799999983</v>
      </c>
      <c r="BJ23" s="123"/>
      <c r="BK23" s="121">
        <f t="shared" si="45"/>
        <v>0</v>
      </c>
      <c r="BL23" s="122">
        <f t="shared" si="46"/>
        <v>0</v>
      </c>
      <c r="BM23" s="121"/>
      <c r="BN23" s="198">
        <f t="shared" si="47"/>
        <v>2568.1193799999983</v>
      </c>
      <c r="BO23" s="123"/>
      <c r="BP23" s="121">
        <f t="shared" si="48"/>
        <v>0</v>
      </c>
      <c r="BQ23" s="122">
        <f t="shared" si="49"/>
        <v>0</v>
      </c>
      <c r="BR23" s="121"/>
      <c r="BS23" s="120">
        <f t="shared" si="50"/>
        <v>2568.1193799999983</v>
      </c>
      <c r="BT23" s="123"/>
      <c r="BU23" s="121">
        <f t="shared" si="51"/>
        <v>0</v>
      </c>
      <c r="BV23" s="122">
        <f t="shared" si="52"/>
        <v>0</v>
      </c>
      <c r="BW23" s="121"/>
      <c r="BX23" s="120">
        <f t="shared" si="53"/>
        <v>2568.1193799999983</v>
      </c>
      <c r="BY23" s="123"/>
      <c r="BZ23" s="111">
        <f t="shared" si="54"/>
        <v>0</v>
      </c>
      <c r="CA23" s="122">
        <f t="shared" si="55"/>
        <v>0</v>
      </c>
      <c r="CB23" s="121"/>
      <c r="CC23" s="120">
        <f t="shared" si="56"/>
        <v>2568.1193799999983</v>
      </c>
      <c r="CD23" s="123"/>
      <c r="CE23" s="111">
        <f t="shared" si="57"/>
        <v>0</v>
      </c>
      <c r="CF23" s="122">
        <f t="shared" si="58"/>
        <v>0</v>
      </c>
      <c r="CG23" s="121"/>
      <c r="CH23" s="120">
        <f t="shared" si="59"/>
        <v>2568.1193799999983</v>
      </c>
      <c r="CI23" s="123"/>
      <c r="CJ23" s="111">
        <f t="shared" si="64"/>
        <v>0</v>
      </c>
      <c r="CK23" s="122">
        <f t="shared" si="61"/>
        <v>0</v>
      </c>
      <c r="CL23" s="121"/>
      <c r="CM23" s="120">
        <f t="shared" si="62"/>
        <v>2568.1193799999983</v>
      </c>
      <c r="CN23" s="121"/>
      <c r="CO23" s="196">
        <f t="shared" si="35"/>
        <v>2568.1193799999983</v>
      </c>
      <c r="CP23" s="111"/>
      <c r="CQ23" s="196">
        <f t="shared" si="36"/>
        <v>2568.1193799999983</v>
      </c>
      <c r="CR23" s="111"/>
      <c r="CS23" s="196">
        <f t="shared" si="37"/>
        <v>2568.1193799999983</v>
      </c>
      <c r="CT23" s="111"/>
      <c r="CU23" s="196">
        <f t="shared" si="38"/>
        <v>2568.1193799999983</v>
      </c>
      <c r="CV23" s="111"/>
      <c r="CW23" s="196">
        <f t="shared" si="39"/>
        <v>2568.1193799999983</v>
      </c>
      <c r="CX23" s="111"/>
      <c r="CY23" s="196">
        <f t="shared" si="40"/>
        <v>2568.1193799999983</v>
      </c>
      <c r="CZ23" s="111"/>
      <c r="DA23" s="196">
        <f t="shared" si="41"/>
        <v>2568.1193799999983</v>
      </c>
      <c r="DB23" s="111"/>
      <c r="DC23" s="196">
        <f t="shared" si="42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5"/>
        <v>0</v>
      </c>
      <c r="J24" s="122">
        <f t="shared" si="6"/>
        <v>0</v>
      </c>
      <c r="K24" s="184">
        <v>0</v>
      </c>
      <c r="L24" s="121">
        <f t="shared" si="7"/>
        <v>0</v>
      </c>
      <c r="M24" s="122">
        <f t="shared" si="8"/>
        <v>0</v>
      </c>
      <c r="N24" s="122">
        <f t="shared" si="9"/>
        <v>0</v>
      </c>
      <c r="O24" s="122">
        <v>0</v>
      </c>
      <c r="P24" s="120">
        <f t="shared" si="63"/>
        <v>0</v>
      </c>
      <c r="Q24" s="121">
        <v>0</v>
      </c>
      <c r="R24" s="121">
        <f t="shared" si="10"/>
        <v>0</v>
      </c>
      <c r="S24" s="122">
        <f t="shared" si="11"/>
        <v>0</v>
      </c>
      <c r="T24" s="122"/>
      <c r="U24" s="120">
        <f t="shared" si="12"/>
        <v>0</v>
      </c>
      <c r="V24" s="121">
        <v>0</v>
      </c>
      <c r="W24" s="121">
        <f t="shared" si="13"/>
        <v>0</v>
      </c>
      <c r="X24" s="122">
        <f t="shared" si="14"/>
        <v>0</v>
      </c>
      <c r="Y24" s="122"/>
      <c r="Z24" s="120">
        <f t="shared" si="15"/>
        <v>0</v>
      </c>
      <c r="AA24" s="121">
        <f>VLOOKUP(B24,Лист3!$A$2:$C$175,3,FALSE)</f>
        <v>0</v>
      </c>
      <c r="AB24" s="121">
        <f t="shared" si="16"/>
        <v>0</v>
      </c>
      <c r="AC24" s="122">
        <f t="shared" si="17"/>
        <v>0</v>
      </c>
      <c r="AD24" s="122"/>
      <c r="AE24" s="120">
        <f t="shared" si="18"/>
        <v>0</v>
      </c>
      <c r="AF24" s="121">
        <f>VLOOKUP(A24,Лист4!$A$2:$F$175,6,FALSE)</f>
        <v>0</v>
      </c>
      <c r="AG24" s="121">
        <f t="shared" si="19"/>
        <v>0</v>
      </c>
      <c r="AH24" s="122">
        <f t="shared" si="20"/>
        <v>0</v>
      </c>
      <c r="AI24" s="122"/>
      <c r="AJ24" s="120">
        <f t="shared" si="21"/>
        <v>0</v>
      </c>
      <c r="AK24" s="121">
        <f>VLOOKUP(A24,Лист6!$A$2:$F$175,6,FALSE)</f>
        <v>0</v>
      </c>
      <c r="AL24" s="121">
        <f t="shared" si="22"/>
        <v>0</v>
      </c>
      <c r="AM24" s="122">
        <f t="shared" si="23"/>
        <v>0</v>
      </c>
      <c r="AN24" s="122"/>
      <c r="AO24" s="120">
        <f t="shared" si="24"/>
        <v>0</v>
      </c>
      <c r="AP24" s="123">
        <v>0</v>
      </c>
      <c r="AQ24" s="121">
        <f t="shared" si="25"/>
        <v>0</v>
      </c>
      <c r="AR24" s="121">
        <f t="shared" si="26"/>
        <v>0</v>
      </c>
      <c r="AS24" s="121"/>
      <c r="AT24" s="120">
        <f t="shared" si="27"/>
        <v>0</v>
      </c>
      <c r="AU24" s="123">
        <v>0</v>
      </c>
      <c r="AV24" s="121">
        <f t="shared" si="28"/>
        <v>0</v>
      </c>
      <c r="AW24" s="122">
        <f t="shared" si="29"/>
        <v>0</v>
      </c>
      <c r="AX24" s="121"/>
      <c r="AY24" s="120">
        <f t="shared" si="30"/>
        <v>0</v>
      </c>
      <c r="AZ24" s="123">
        <v>0</v>
      </c>
      <c r="BA24" s="121">
        <f t="shared" si="31"/>
        <v>0</v>
      </c>
      <c r="BB24" s="122">
        <f t="shared" si="43"/>
        <v>0</v>
      </c>
      <c r="BC24" s="121"/>
      <c r="BD24" s="120">
        <f t="shared" si="32"/>
        <v>0</v>
      </c>
      <c r="BE24" s="123">
        <v>0</v>
      </c>
      <c r="BF24" s="121">
        <f t="shared" si="33"/>
        <v>0</v>
      </c>
      <c r="BG24" s="122">
        <f t="shared" si="44"/>
        <v>0</v>
      </c>
      <c r="BH24" s="121"/>
      <c r="BI24" s="120">
        <f t="shared" si="34"/>
        <v>0</v>
      </c>
      <c r="BJ24" s="123">
        <v>0</v>
      </c>
      <c r="BK24" s="121">
        <f t="shared" si="45"/>
        <v>0</v>
      </c>
      <c r="BL24" s="122">
        <f t="shared" si="46"/>
        <v>0</v>
      </c>
      <c r="BM24" s="121"/>
      <c r="BN24" s="120">
        <f t="shared" si="47"/>
        <v>0</v>
      </c>
      <c r="BO24" s="123"/>
      <c r="BP24" s="121">
        <f t="shared" si="48"/>
        <v>0</v>
      </c>
      <c r="BQ24" s="122">
        <f t="shared" si="49"/>
        <v>0</v>
      </c>
      <c r="BR24" s="121"/>
      <c r="BS24" s="120">
        <f t="shared" si="50"/>
        <v>0</v>
      </c>
      <c r="BT24" s="123"/>
      <c r="BU24" s="121">
        <f t="shared" si="51"/>
        <v>0</v>
      </c>
      <c r="BV24" s="122">
        <f t="shared" si="52"/>
        <v>0</v>
      </c>
      <c r="BW24" s="121"/>
      <c r="BX24" s="120">
        <f t="shared" si="53"/>
        <v>0</v>
      </c>
      <c r="BY24" s="123"/>
      <c r="BZ24" s="111">
        <f t="shared" si="54"/>
        <v>0</v>
      </c>
      <c r="CA24" s="122">
        <f t="shared" si="55"/>
        <v>0</v>
      </c>
      <c r="CB24" s="121"/>
      <c r="CC24" s="120">
        <f t="shared" si="56"/>
        <v>0</v>
      </c>
      <c r="CD24" s="123"/>
      <c r="CE24" s="111">
        <f t="shared" si="57"/>
        <v>0</v>
      </c>
      <c r="CF24" s="122">
        <f t="shared" si="58"/>
        <v>0</v>
      </c>
      <c r="CG24" s="121"/>
      <c r="CH24" s="120">
        <f t="shared" si="59"/>
        <v>0</v>
      </c>
      <c r="CI24" s="123"/>
      <c r="CJ24" s="111">
        <f t="shared" si="64"/>
        <v>0</v>
      </c>
      <c r="CK24" s="122">
        <f t="shared" si="61"/>
        <v>0</v>
      </c>
      <c r="CL24" s="121"/>
      <c r="CM24" s="120">
        <f t="shared" si="62"/>
        <v>0</v>
      </c>
      <c r="CN24" s="121"/>
      <c r="CO24" s="196">
        <f t="shared" si="35"/>
        <v>0</v>
      </c>
      <c r="CP24" s="111"/>
      <c r="CQ24" s="196">
        <f t="shared" si="36"/>
        <v>0</v>
      </c>
      <c r="CR24" s="111"/>
      <c r="CS24" s="196">
        <f t="shared" si="37"/>
        <v>0</v>
      </c>
      <c r="CT24" s="111"/>
      <c r="CU24" s="196">
        <f t="shared" si="38"/>
        <v>0</v>
      </c>
      <c r="CV24" s="111"/>
      <c r="CW24" s="196">
        <f t="shared" si="39"/>
        <v>0</v>
      </c>
      <c r="CX24" s="111"/>
      <c r="CY24" s="196">
        <f t="shared" si="40"/>
        <v>0</v>
      </c>
      <c r="CZ24" s="111"/>
      <c r="DA24" s="196">
        <f t="shared" si="41"/>
        <v>0</v>
      </c>
      <c r="DB24" s="111"/>
      <c r="DC24" s="196">
        <f t="shared" si="42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5"/>
        <v>53.039000000000001</v>
      </c>
      <c r="J25" s="122">
        <f t="shared" si="6"/>
        <v>221.70301999999998</v>
      </c>
      <c r="K25" s="184">
        <v>2495.0819999999999</v>
      </c>
      <c r="L25" s="121">
        <f t="shared" si="7"/>
        <v>2442.0429999999997</v>
      </c>
      <c r="M25" s="122">
        <f t="shared" si="8"/>
        <v>11086.875219999998</v>
      </c>
      <c r="N25" s="122">
        <f t="shared" si="9"/>
        <v>11308.578239999999</v>
      </c>
      <c r="O25" s="122">
        <v>0</v>
      </c>
      <c r="P25" s="120">
        <f t="shared" si="63"/>
        <v>11308.578239999999</v>
      </c>
      <c r="Q25" s="121">
        <v>2496.0619999999999</v>
      </c>
      <c r="R25" s="121">
        <f t="shared" si="10"/>
        <v>0.98000000000001819</v>
      </c>
      <c r="S25" s="122">
        <f t="shared" si="11"/>
        <v>4.4492000000000829</v>
      </c>
      <c r="T25" s="122"/>
      <c r="U25" s="120">
        <f t="shared" si="12"/>
        <v>11313.02744</v>
      </c>
      <c r="V25" s="121">
        <v>2501.0169999999998</v>
      </c>
      <c r="W25" s="121">
        <f t="shared" si="13"/>
        <v>4.9549999999999272</v>
      </c>
      <c r="X25" s="122">
        <f t="shared" si="14"/>
        <v>22.495699999999669</v>
      </c>
      <c r="Y25" s="122"/>
      <c r="Z25" s="120">
        <f t="shared" si="15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7"/>
        <v>0</v>
      </c>
      <c r="AD25" s="122"/>
      <c r="AE25" s="120">
        <f t="shared" si="18"/>
        <v>11335.523139999999</v>
      </c>
      <c r="AF25" s="121">
        <f>VLOOKUP(A25,Лист4!$A$2:$F$175,6,FALSE)</f>
        <v>3410.069</v>
      </c>
      <c r="AG25" s="121">
        <f t="shared" si="19"/>
        <v>909.05200000000013</v>
      </c>
      <c r="AH25" s="122">
        <f t="shared" si="20"/>
        <v>4127.0960800000003</v>
      </c>
      <c r="AI25" s="122">
        <v>12500</v>
      </c>
      <c r="AJ25" s="120">
        <f t="shared" si="21"/>
        <v>2962.6192200000005</v>
      </c>
      <c r="AK25" s="121">
        <f>VLOOKUP(A25,Лист6!$A$2:$F$175,6,FALSE)</f>
        <v>4724.0079999999998</v>
      </c>
      <c r="AL25" s="121">
        <f t="shared" si="22"/>
        <v>1313.9389999999999</v>
      </c>
      <c r="AM25" s="122">
        <f t="shared" si="23"/>
        <v>5965.2830599999998</v>
      </c>
      <c r="AN25" s="122"/>
      <c r="AO25" s="120">
        <f t="shared" si="24"/>
        <v>8927.9022800000002</v>
      </c>
      <c r="AP25" s="123">
        <v>5215.0959999999995</v>
      </c>
      <c r="AQ25" s="121">
        <f t="shared" si="25"/>
        <v>491.08799999999974</v>
      </c>
      <c r="AR25" s="121">
        <f t="shared" si="26"/>
        <v>2229.5395199999989</v>
      </c>
      <c r="AS25" s="121"/>
      <c r="AT25" s="120">
        <f t="shared" si="27"/>
        <v>11157.441799999999</v>
      </c>
      <c r="AU25" s="123">
        <v>5606.085</v>
      </c>
      <c r="AV25" s="121">
        <f t="shared" si="28"/>
        <v>390.98900000000049</v>
      </c>
      <c r="AW25" s="122">
        <f t="shared" si="29"/>
        <v>1775.0900600000023</v>
      </c>
      <c r="AX25" s="121">
        <f>10500</f>
        <v>10500</v>
      </c>
      <c r="AY25" s="120">
        <f t="shared" si="30"/>
        <v>2432.531860000001</v>
      </c>
      <c r="AZ25" s="123">
        <v>5735.0219999999999</v>
      </c>
      <c r="BA25" s="121">
        <f t="shared" si="31"/>
        <v>128.9369999999999</v>
      </c>
      <c r="BB25" s="122">
        <f t="shared" si="43"/>
        <v>620.18696999999941</v>
      </c>
      <c r="BC25" s="121"/>
      <c r="BD25" s="120">
        <f t="shared" si="32"/>
        <v>3052.7188300000003</v>
      </c>
      <c r="BE25" s="123">
        <v>5872.0129999999999</v>
      </c>
      <c r="BF25" s="121">
        <f t="shared" si="33"/>
        <v>136.99099999999999</v>
      </c>
      <c r="BG25" s="122">
        <f t="shared" si="44"/>
        <v>658.92670999999984</v>
      </c>
      <c r="BH25" s="121"/>
      <c r="BI25" s="120">
        <f t="shared" si="34"/>
        <v>3711.64554</v>
      </c>
      <c r="BJ25" s="170">
        <v>6372.0770000000002</v>
      </c>
      <c r="BK25" s="121">
        <f t="shared" si="45"/>
        <v>500.06400000000031</v>
      </c>
      <c r="BL25" s="122">
        <f t="shared" si="46"/>
        <v>2405.3078400000013</v>
      </c>
      <c r="BM25" s="121"/>
      <c r="BN25" s="144">
        <f t="shared" si="47"/>
        <v>6116.9533800000008</v>
      </c>
      <c r="BO25" s="123"/>
      <c r="BP25" s="121"/>
      <c r="BQ25" s="122">
        <f t="shared" si="49"/>
        <v>0</v>
      </c>
      <c r="BR25" s="121">
        <v>6082.14</v>
      </c>
      <c r="BS25" s="120">
        <f t="shared" si="50"/>
        <v>34.813380000000507</v>
      </c>
      <c r="BT25" s="123"/>
      <c r="BU25" s="121">
        <f t="shared" si="51"/>
        <v>0</v>
      </c>
      <c r="BV25" s="122">
        <f t="shared" si="52"/>
        <v>0</v>
      </c>
      <c r="BW25" s="121"/>
      <c r="BX25" s="120">
        <f t="shared" si="53"/>
        <v>34.813380000000507</v>
      </c>
      <c r="BY25" s="123"/>
      <c r="BZ25" s="111">
        <f>BY25-BT25</f>
        <v>0</v>
      </c>
      <c r="CA25" s="122">
        <f t="shared" si="55"/>
        <v>0</v>
      </c>
      <c r="CB25" s="121">
        <v>2303.8000000000002</v>
      </c>
      <c r="CC25" s="120">
        <f t="shared" si="56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64"/>
        <v>0</v>
      </c>
      <c r="CK25" s="122">
        <f t="shared" si="61"/>
        <v>0</v>
      </c>
      <c r="CL25" s="121"/>
      <c r="CM25" s="120">
        <f t="shared" si="62"/>
        <v>-2268.9866199999997</v>
      </c>
      <c r="CN25" s="121"/>
      <c r="CO25" s="152">
        <f t="shared" si="35"/>
        <v>-2268.9866199999997</v>
      </c>
      <c r="CP25" s="121"/>
      <c r="CQ25" s="152">
        <f t="shared" si="36"/>
        <v>-2268.9866199999997</v>
      </c>
      <c r="CR25" s="121"/>
      <c r="CS25" s="196">
        <f t="shared" si="37"/>
        <v>-2268.9866199999997</v>
      </c>
      <c r="CT25" s="121"/>
      <c r="CU25" s="196">
        <f t="shared" si="38"/>
        <v>-2268.9866199999997</v>
      </c>
      <c r="CV25" s="121"/>
      <c r="CW25" s="196">
        <f t="shared" si="39"/>
        <v>-2268.9866199999997</v>
      </c>
      <c r="CX25" s="121"/>
      <c r="CY25" s="196">
        <f t="shared" si="40"/>
        <v>-2268.9866199999997</v>
      </c>
      <c r="CZ25" s="121"/>
      <c r="DA25" s="196">
        <f t="shared" si="41"/>
        <v>-2268.9866199999997</v>
      </c>
      <c r="DB25" s="121"/>
      <c r="DC25" s="196">
        <f t="shared" si="42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5"/>
        <v>444.95900000000074</v>
      </c>
      <c r="J26" s="122">
        <f t="shared" si="6"/>
        <v>1859.9286200000029</v>
      </c>
      <c r="K26" s="184">
        <v>10441.06</v>
      </c>
      <c r="L26" s="121">
        <f t="shared" si="7"/>
        <v>908.04899999999907</v>
      </c>
      <c r="M26" s="122">
        <f t="shared" si="8"/>
        <v>4122.542459999996</v>
      </c>
      <c r="N26" s="122">
        <f t="shared" si="9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10"/>
        <v>611.02400000000125</v>
      </c>
      <c r="S26" s="122">
        <f t="shared" si="11"/>
        <v>2774.0489600000055</v>
      </c>
      <c r="T26" s="122"/>
      <c r="U26" s="120">
        <f t="shared" si="12"/>
        <v>230.49896000000535</v>
      </c>
      <c r="V26" s="121">
        <v>12442.02</v>
      </c>
      <c r="W26" s="121">
        <f t="shared" si="13"/>
        <v>1389.9359999999997</v>
      </c>
      <c r="X26" s="122">
        <f t="shared" si="14"/>
        <v>6310.3094399999991</v>
      </c>
      <c r="Y26" s="122"/>
      <c r="Z26" s="120">
        <f t="shared" si="15"/>
        <v>6540.8084000000044</v>
      </c>
      <c r="AA26" s="121">
        <f>VLOOKUP(B26,Лист3!$A$2:$C$175,3,FALSE)</f>
        <v>13586.026</v>
      </c>
      <c r="AB26" s="121">
        <f t="shared" si="16"/>
        <v>1144.0059999999994</v>
      </c>
      <c r="AC26" s="122">
        <f t="shared" si="17"/>
        <v>5193.7872399999969</v>
      </c>
      <c r="AD26" s="122"/>
      <c r="AE26" s="120">
        <f t="shared" si="18"/>
        <v>11734.595640000001</v>
      </c>
      <c r="AF26" s="121">
        <f>VLOOKUP(A26,Лист4!$A$2:$F$175,6,FALSE)</f>
        <v>14175.057000000001</v>
      </c>
      <c r="AG26" s="121">
        <f t="shared" si="19"/>
        <v>589.03100000000086</v>
      </c>
      <c r="AH26" s="122">
        <f t="shared" si="20"/>
        <v>2674.2007400000039</v>
      </c>
      <c r="AI26" s="122">
        <v>4000</v>
      </c>
      <c r="AJ26" s="120">
        <f t="shared" si="21"/>
        <v>10408.796380000005</v>
      </c>
      <c r="AK26" s="121">
        <f>VLOOKUP(A26,Лист6!$A$2:$F$175,6,FALSE)</f>
        <v>14439.008</v>
      </c>
      <c r="AL26" s="121">
        <f t="shared" si="22"/>
        <v>263.95099999999911</v>
      </c>
      <c r="AM26" s="122">
        <f t="shared" si="23"/>
        <v>1198.3375399999959</v>
      </c>
      <c r="AN26" s="122"/>
      <c r="AO26" s="120">
        <f t="shared" si="24"/>
        <v>11607.13392</v>
      </c>
      <c r="AP26" s="123">
        <v>14754.093999999999</v>
      </c>
      <c r="AQ26" s="121">
        <f t="shared" si="25"/>
        <v>315.08599999999933</v>
      </c>
      <c r="AR26" s="121">
        <f t="shared" si="26"/>
        <v>1430.4904399999971</v>
      </c>
      <c r="AS26" s="121"/>
      <c r="AT26" s="120">
        <f t="shared" si="27"/>
        <v>13037.624359999998</v>
      </c>
      <c r="AU26" s="123">
        <v>15009.007</v>
      </c>
      <c r="AV26" s="121">
        <f t="shared" si="28"/>
        <v>254.91300000000047</v>
      </c>
      <c r="AW26" s="122">
        <f t="shared" si="29"/>
        <v>1157.3050200000021</v>
      </c>
      <c r="AX26" s="121"/>
      <c r="AY26" s="120">
        <f t="shared" si="30"/>
        <v>14194.92938</v>
      </c>
      <c r="AZ26" s="170">
        <v>15492.025</v>
      </c>
      <c r="BA26" s="121">
        <f t="shared" si="31"/>
        <v>483.01800000000003</v>
      </c>
      <c r="BB26" s="122">
        <f t="shared" si="43"/>
        <v>2323.3165800000002</v>
      </c>
      <c r="BC26" s="121"/>
      <c r="BD26" s="144">
        <f t="shared" si="32"/>
        <v>16518.24596</v>
      </c>
      <c r="BE26" s="123"/>
      <c r="BF26" s="121"/>
      <c r="BG26" s="122">
        <f t="shared" si="44"/>
        <v>0</v>
      </c>
      <c r="BH26" s="121"/>
      <c r="BI26" s="120">
        <f t="shared" si="34"/>
        <v>16518.24596</v>
      </c>
      <c r="BJ26" s="123"/>
      <c r="BK26" s="121">
        <f>BJ26-BE26</f>
        <v>0</v>
      </c>
      <c r="BL26" s="122">
        <f t="shared" si="46"/>
        <v>0</v>
      </c>
      <c r="BM26" s="121"/>
      <c r="BN26" s="196">
        <f t="shared" si="47"/>
        <v>16518.24596</v>
      </c>
      <c r="BO26" s="123"/>
      <c r="BP26" s="121">
        <f t="shared" si="48"/>
        <v>0</v>
      </c>
      <c r="BQ26" s="122">
        <f t="shared" si="49"/>
        <v>0</v>
      </c>
      <c r="BR26" s="121"/>
      <c r="BS26" s="120">
        <f t="shared" si="50"/>
        <v>16518.24596</v>
      </c>
      <c r="BT26" s="123"/>
      <c r="BU26" s="121">
        <f t="shared" si="51"/>
        <v>0</v>
      </c>
      <c r="BV26" s="122">
        <f t="shared" si="52"/>
        <v>0</v>
      </c>
      <c r="BW26" s="121"/>
      <c r="BX26" s="120">
        <f t="shared" si="53"/>
        <v>16518.24596</v>
      </c>
      <c r="BY26" s="123"/>
      <c r="BZ26" s="111">
        <f t="shared" si="54"/>
        <v>0</v>
      </c>
      <c r="CA26" s="122">
        <f t="shared" si="55"/>
        <v>0</v>
      </c>
      <c r="CB26" s="121"/>
      <c r="CC26" s="120">
        <f t="shared" si="56"/>
        <v>16518.24596</v>
      </c>
      <c r="CD26" s="123"/>
      <c r="CE26" s="111">
        <f t="shared" si="57"/>
        <v>0</v>
      </c>
      <c r="CF26" s="122">
        <f t="shared" si="58"/>
        <v>0</v>
      </c>
      <c r="CG26" s="121"/>
      <c r="CH26" s="120">
        <f t="shared" si="59"/>
        <v>16518.24596</v>
      </c>
      <c r="CI26" s="123"/>
      <c r="CJ26" s="111">
        <f t="shared" si="64"/>
        <v>0</v>
      </c>
      <c r="CK26" s="122">
        <f t="shared" si="61"/>
        <v>0</v>
      </c>
      <c r="CL26" s="121"/>
      <c r="CM26" s="120">
        <f t="shared" si="62"/>
        <v>16518.24596</v>
      </c>
      <c r="CN26" s="121"/>
      <c r="CO26" s="196">
        <f t="shared" si="35"/>
        <v>16518.24596</v>
      </c>
      <c r="CP26" s="111"/>
      <c r="CQ26" s="196">
        <f t="shared" si="36"/>
        <v>16518.24596</v>
      </c>
      <c r="CR26" s="111"/>
      <c r="CS26" s="196">
        <f t="shared" si="37"/>
        <v>16518.24596</v>
      </c>
      <c r="CT26" s="111"/>
      <c r="CU26" s="196">
        <f t="shared" si="38"/>
        <v>16518.24596</v>
      </c>
      <c r="CV26" s="111"/>
      <c r="CW26" s="196">
        <f t="shared" si="39"/>
        <v>16518.24596</v>
      </c>
      <c r="CX26" s="111"/>
      <c r="CY26" s="196">
        <f t="shared" si="40"/>
        <v>16518.24596</v>
      </c>
      <c r="CZ26" s="111"/>
      <c r="DA26" s="196">
        <f t="shared" si="41"/>
        <v>16518.24596</v>
      </c>
      <c r="DB26" s="111"/>
      <c r="DC26" s="196">
        <f t="shared" si="42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111"/>
      <c r="DI26" s="196">
        <f t="shared" si="2"/>
        <v>16518.24596</v>
      </c>
      <c r="DJ26" s="111"/>
      <c r="DK26" s="196">
        <f t="shared" si="3"/>
        <v>16518.24596</v>
      </c>
      <c r="DL26" s="111"/>
      <c r="DM26" s="196">
        <f t="shared" si="4"/>
        <v>16518.24596</v>
      </c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5">G27/4.18</f>
        <v>0.94497607655502402</v>
      </c>
      <c r="G27" s="182">
        <v>3.95</v>
      </c>
      <c r="H27" s="183">
        <v>120.08499999999999</v>
      </c>
      <c r="I27" s="121">
        <f t="shared" si="5"/>
        <v>26.064999999999998</v>
      </c>
      <c r="J27" s="122">
        <f t="shared" si="6"/>
        <v>108.95169999999999</v>
      </c>
      <c r="K27" s="184">
        <v>891.06100000000004</v>
      </c>
      <c r="L27" s="121">
        <f t="shared" si="7"/>
        <v>770.976</v>
      </c>
      <c r="M27" s="122">
        <f t="shared" si="8"/>
        <v>3500.2310400000001</v>
      </c>
      <c r="N27" s="122">
        <f t="shared" si="9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10"/>
        <v>1247.9869999999996</v>
      </c>
      <c r="S27" s="122">
        <f t="shared" si="11"/>
        <v>5665.8609799999986</v>
      </c>
      <c r="T27" s="122"/>
      <c r="U27" s="120">
        <f t="shared" si="12"/>
        <v>5866.6909799999985</v>
      </c>
      <c r="V27" s="121">
        <v>4444.0959999999995</v>
      </c>
      <c r="W27" s="121">
        <f t="shared" si="13"/>
        <v>2305.0479999999998</v>
      </c>
      <c r="X27" s="122">
        <f t="shared" si="14"/>
        <v>10464.91792</v>
      </c>
      <c r="Y27" s="122"/>
      <c r="Z27" s="120">
        <f t="shared" si="15"/>
        <v>16331.608899999999</v>
      </c>
      <c r="AA27" s="121">
        <f>VLOOKUP(B27,Лист3!$A$2:$C$175,3,FALSE)</f>
        <v>6358.0950000000003</v>
      </c>
      <c r="AB27" s="121">
        <f t="shared" si="16"/>
        <v>1913.9990000000007</v>
      </c>
      <c r="AC27" s="122">
        <f t="shared" si="17"/>
        <v>8689.5554600000032</v>
      </c>
      <c r="AD27" s="122"/>
      <c r="AE27" s="120">
        <f t="shared" si="18"/>
        <v>25021.164360000002</v>
      </c>
      <c r="AF27" s="121">
        <f>VLOOKUP(A27,Лист4!$A$2:$F$175,6,FALSE)</f>
        <v>7714.0079999999998</v>
      </c>
      <c r="AG27" s="121">
        <f t="shared" si="19"/>
        <v>1355.9129999999996</v>
      </c>
      <c r="AH27" s="122">
        <f t="shared" si="20"/>
        <v>6155.8450199999979</v>
      </c>
      <c r="AI27" s="122">
        <v>20200</v>
      </c>
      <c r="AJ27" s="120">
        <f t="shared" si="21"/>
        <v>10977.00938</v>
      </c>
      <c r="AK27" s="121">
        <f>VLOOKUP(A27,Лист6!$A$2:$F$175,6,FALSE)</f>
        <v>8732.0879999999997</v>
      </c>
      <c r="AL27" s="121">
        <f t="shared" si="22"/>
        <v>1018.0799999999999</v>
      </c>
      <c r="AM27" s="122">
        <f t="shared" si="23"/>
        <v>4622.0832</v>
      </c>
      <c r="AN27" s="122"/>
      <c r="AO27" s="120">
        <f t="shared" si="24"/>
        <v>15599.09258</v>
      </c>
      <c r="AP27" s="123">
        <v>9013.0139999999992</v>
      </c>
      <c r="AQ27" s="121">
        <f t="shared" si="25"/>
        <v>280.92599999999948</v>
      </c>
      <c r="AR27" s="121">
        <f t="shared" si="26"/>
        <v>1275.4040399999976</v>
      </c>
      <c r="AS27" s="121"/>
      <c r="AT27" s="120">
        <f t="shared" si="27"/>
        <v>16874.496619999998</v>
      </c>
      <c r="AU27" s="123">
        <v>9061.0550000000003</v>
      </c>
      <c r="AV27" s="121">
        <f t="shared" si="28"/>
        <v>48.041000000001077</v>
      </c>
      <c r="AW27" s="122">
        <f t="shared" si="29"/>
        <v>218.1061400000049</v>
      </c>
      <c r="AX27" s="121">
        <v>16500</v>
      </c>
      <c r="AY27" s="120">
        <f t="shared" si="30"/>
        <v>592.60276000000158</v>
      </c>
      <c r="AZ27" s="170">
        <v>9081.0859999999993</v>
      </c>
      <c r="BA27" s="121">
        <f t="shared" si="31"/>
        <v>20.03099999999904</v>
      </c>
      <c r="BB27" s="122">
        <f t="shared" si="43"/>
        <v>96.349109999995378</v>
      </c>
      <c r="BC27" s="121"/>
      <c r="BD27" s="144">
        <f t="shared" si="32"/>
        <v>688.95186999999692</v>
      </c>
      <c r="BE27" s="123"/>
      <c r="BF27" s="121"/>
      <c r="BG27" s="122">
        <f t="shared" si="44"/>
        <v>0</v>
      </c>
      <c r="BH27" s="121"/>
      <c r="BI27" s="120">
        <f t="shared" si="34"/>
        <v>688.95186999999692</v>
      </c>
      <c r="BJ27" s="123"/>
      <c r="BK27" s="121">
        <f t="shared" si="45"/>
        <v>0</v>
      </c>
      <c r="BL27" s="122">
        <f t="shared" si="46"/>
        <v>0</v>
      </c>
      <c r="BM27" s="121"/>
      <c r="BN27" s="196">
        <f t="shared" si="47"/>
        <v>688.95186999999692</v>
      </c>
      <c r="BO27" s="123"/>
      <c r="BP27" s="121">
        <f t="shared" si="48"/>
        <v>0</v>
      </c>
      <c r="BQ27" s="122">
        <f t="shared" si="49"/>
        <v>0</v>
      </c>
      <c r="BR27" s="121"/>
      <c r="BS27" s="120">
        <f t="shared" si="50"/>
        <v>688.95186999999692</v>
      </c>
      <c r="BT27" s="123"/>
      <c r="BU27" s="121">
        <f t="shared" si="51"/>
        <v>0</v>
      </c>
      <c r="BV27" s="122">
        <f t="shared" si="52"/>
        <v>0</v>
      </c>
      <c r="BW27" s="121"/>
      <c r="BX27" s="120">
        <f t="shared" si="53"/>
        <v>688.95186999999692</v>
      </c>
      <c r="BY27" s="123"/>
      <c r="BZ27" s="111">
        <f t="shared" si="54"/>
        <v>0</v>
      </c>
      <c r="CA27" s="122">
        <f t="shared" si="55"/>
        <v>0</v>
      </c>
      <c r="CB27" s="121"/>
      <c r="CC27" s="120">
        <f t="shared" si="56"/>
        <v>688.95186999999692</v>
      </c>
      <c r="CD27" s="123"/>
      <c r="CE27" s="111">
        <f t="shared" si="57"/>
        <v>0</v>
      </c>
      <c r="CF27" s="122">
        <f t="shared" si="58"/>
        <v>0</v>
      </c>
      <c r="CG27" s="121"/>
      <c r="CH27" s="120">
        <f t="shared" si="59"/>
        <v>688.95186999999692</v>
      </c>
      <c r="CI27" s="123"/>
      <c r="CJ27" s="111">
        <f t="shared" si="64"/>
        <v>0</v>
      </c>
      <c r="CK27" s="122">
        <f t="shared" si="61"/>
        <v>0</v>
      </c>
      <c r="CL27" s="121"/>
      <c r="CM27" s="120">
        <f t="shared" si="62"/>
        <v>688.95186999999692</v>
      </c>
      <c r="CN27" s="121"/>
      <c r="CO27" s="196">
        <f t="shared" si="35"/>
        <v>688.95186999999692</v>
      </c>
      <c r="CP27" s="111"/>
      <c r="CQ27" s="196">
        <f t="shared" si="36"/>
        <v>688.95186999999692</v>
      </c>
      <c r="CR27" s="111"/>
      <c r="CS27" s="196">
        <f t="shared" si="37"/>
        <v>688.95186999999692</v>
      </c>
      <c r="CT27" s="111"/>
      <c r="CU27" s="196">
        <f t="shared" si="38"/>
        <v>688.95186999999692</v>
      </c>
      <c r="CV27" s="111"/>
      <c r="CW27" s="196">
        <f t="shared" si="39"/>
        <v>688.95186999999692</v>
      </c>
      <c r="CX27" s="111"/>
      <c r="CY27" s="196">
        <f t="shared" si="40"/>
        <v>688.95186999999692</v>
      </c>
      <c r="CZ27" s="111"/>
      <c r="DA27" s="196">
        <f t="shared" si="41"/>
        <v>688.95186999999692</v>
      </c>
      <c r="DB27" s="111"/>
      <c r="DC27" s="196">
        <f t="shared" si="42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5"/>
        <v>0</v>
      </c>
      <c r="G28" s="182">
        <v>0</v>
      </c>
      <c r="H28" s="183">
        <v>0</v>
      </c>
      <c r="I28" s="121">
        <f t="shared" si="5"/>
        <v>0</v>
      </c>
      <c r="J28" s="122">
        <f t="shared" si="6"/>
        <v>0</v>
      </c>
      <c r="K28" s="184">
        <v>1.012</v>
      </c>
      <c r="L28" s="121">
        <f t="shared" si="7"/>
        <v>1.012</v>
      </c>
      <c r="M28" s="122">
        <f t="shared" si="8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11"/>
        <v>576.53006000000005</v>
      </c>
      <c r="T28" s="122"/>
      <c r="U28" s="120">
        <f t="shared" si="12"/>
        <v>581.12006000000008</v>
      </c>
      <c r="V28" s="121">
        <v>220.08</v>
      </c>
      <c r="W28" s="121">
        <f t="shared" si="13"/>
        <v>92.079000000000008</v>
      </c>
      <c r="X28" s="122">
        <f t="shared" si="14"/>
        <v>418.03866000000005</v>
      </c>
      <c r="Y28" s="122">
        <v>919.93</v>
      </c>
      <c r="Z28" s="120">
        <f t="shared" si="15"/>
        <v>79.22872000000018</v>
      </c>
      <c r="AA28" s="121">
        <f>VLOOKUP(B28,Лист3!$A$2:$C$175,3,FALSE)</f>
        <v>258.036</v>
      </c>
      <c r="AB28" s="121">
        <f t="shared" si="16"/>
        <v>37.955999999999989</v>
      </c>
      <c r="AC28" s="122">
        <f t="shared" si="17"/>
        <v>172.32023999999996</v>
      </c>
      <c r="AD28" s="122">
        <v>251.57</v>
      </c>
      <c r="AE28" s="120">
        <f t="shared" si="18"/>
        <v>-2.1039999999857173E-2</v>
      </c>
      <c r="AF28" s="121">
        <f>VLOOKUP(A28,Лист4!$A$2:$F$175,6,FALSE)</f>
        <v>389.036</v>
      </c>
      <c r="AG28" s="121">
        <f t="shared" si="19"/>
        <v>131</v>
      </c>
      <c r="AH28" s="122">
        <f t="shared" si="20"/>
        <v>594.74</v>
      </c>
      <c r="AI28" s="122">
        <v>594.74</v>
      </c>
      <c r="AJ28" s="120">
        <f t="shared" si="21"/>
        <v>-2.1039999999857173E-2</v>
      </c>
      <c r="AK28" s="121">
        <f>VLOOKUP(A28,Лист6!$A$2:$F$175,6,FALSE)</f>
        <v>482.03399999999999</v>
      </c>
      <c r="AL28" s="121">
        <f t="shared" si="22"/>
        <v>92.99799999999999</v>
      </c>
      <c r="AM28" s="122">
        <f t="shared" si="23"/>
        <v>422.21091999999999</v>
      </c>
      <c r="AN28" s="122">
        <v>422.22</v>
      </c>
      <c r="AO28" s="120">
        <f t="shared" si="24"/>
        <v>-3.0119999999897118E-2</v>
      </c>
      <c r="AP28" s="123">
        <v>526.09</v>
      </c>
      <c r="AQ28" s="121">
        <f t="shared" si="25"/>
        <v>44.05600000000004</v>
      </c>
      <c r="AR28" s="121">
        <f t="shared" si="26"/>
        <v>200.01424000000017</v>
      </c>
      <c r="AS28" s="121"/>
      <c r="AT28" s="120">
        <f t="shared" si="27"/>
        <v>199.98412000000027</v>
      </c>
      <c r="AU28" s="170">
        <v>592</v>
      </c>
      <c r="AV28" s="121">
        <f t="shared" si="28"/>
        <v>65.909999999999968</v>
      </c>
      <c r="AW28" s="122">
        <f t="shared" si="29"/>
        <v>299.23139999999984</v>
      </c>
      <c r="AX28" s="121">
        <f>200+195.22</f>
        <v>395.22</v>
      </c>
      <c r="AY28" s="144">
        <f t="shared" si="30"/>
        <v>103.99552000000006</v>
      </c>
      <c r="AZ28" s="123"/>
      <c r="BA28" s="121"/>
      <c r="BB28" s="122">
        <f t="shared" si="43"/>
        <v>0</v>
      </c>
      <c r="BC28" s="121">
        <v>110.34</v>
      </c>
      <c r="BD28" s="120">
        <f t="shared" si="32"/>
        <v>-6.3444799999999475</v>
      </c>
      <c r="BE28" s="123"/>
      <c r="BF28" s="121">
        <f t="shared" si="33"/>
        <v>0</v>
      </c>
      <c r="BG28" s="122">
        <f t="shared" si="44"/>
        <v>0</v>
      </c>
      <c r="BH28" s="121"/>
      <c r="BI28" s="120">
        <f t="shared" si="34"/>
        <v>-6.3444799999999475</v>
      </c>
      <c r="BJ28" s="123"/>
      <c r="BK28" s="121">
        <f t="shared" si="45"/>
        <v>0</v>
      </c>
      <c r="BL28" s="122">
        <f t="shared" si="46"/>
        <v>0</v>
      </c>
      <c r="BM28" s="121"/>
      <c r="BN28" s="198">
        <f t="shared" si="47"/>
        <v>-6.3444799999999475</v>
      </c>
      <c r="BO28" s="123"/>
      <c r="BP28" s="121">
        <f t="shared" si="48"/>
        <v>0</v>
      </c>
      <c r="BQ28" s="122">
        <f t="shared" si="49"/>
        <v>0</v>
      </c>
      <c r="BR28" s="121"/>
      <c r="BS28" s="120">
        <f t="shared" si="50"/>
        <v>-6.3444799999999475</v>
      </c>
      <c r="BT28" s="123"/>
      <c r="BU28" s="121">
        <f t="shared" si="51"/>
        <v>0</v>
      </c>
      <c r="BV28" s="122">
        <f t="shared" si="52"/>
        <v>0</v>
      </c>
      <c r="BW28" s="121"/>
      <c r="BX28" s="120">
        <f t="shared" si="53"/>
        <v>-6.3444799999999475</v>
      </c>
      <c r="BY28" s="123"/>
      <c r="BZ28" s="111">
        <f t="shared" si="54"/>
        <v>0</v>
      </c>
      <c r="CA28" s="122">
        <f t="shared" si="55"/>
        <v>0</v>
      </c>
      <c r="CB28" s="121"/>
      <c r="CC28" s="120">
        <f t="shared" si="56"/>
        <v>-6.3444799999999475</v>
      </c>
      <c r="CD28" s="123"/>
      <c r="CE28" s="111">
        <f t="shared" si="57"/>
        <v>0</v>
      </c>
      <c r="CF28" s="122">
        <f t="shared" si="58"/>
        <v>0</v>
      </c>
      <c r="CG28" s="121"/>
      <c r="CH28" s="120">
        <f t="shared" si="59"/>
        <v>-6.3444799999999475</v>
      </c>
      <c r="CI28" s="123"/>
      <c r="CJ28" s="111">
        <f t="shared" si="64"/>
        <v>0</v>
      </c>
      <c r="CK28" s="122">
        <f t="shared" si="61"/>
        <v>0</v>
      </c>
      <c r="CL28" s="121"/>
      <c r="CM28" s="120">
        <f t="shared" si="62"/>
        <v>-6.3444799999999475</v>
      </c>
      <c r="CN28" s="121"/>
      <c r="CO28" s="152">
        <f t="shared" si="35"/>
        <v>-6.3444799999999475</v>
      </c>
      <c r="CP28" s="121"/>
      <c r="CQ28" s="152">
        <f t="shared" si="36"/>
        <v>-6.3444799999999475</v>
      </c>
      <c r="CR28" s="121"/>
      <c r="CS28" s="196">
        <f t="shared" si="37"/>
        <v>-6.3444799999999475</v>
      </c>
      <c r="CT28" s="121"/>
      <c r="CU28" s="196">
        <f t="shared" si="38"/>
        <v>-6.3444799999999475</v>
      </c>
      <c r="CV28" s="121"/>
      <c r="CW28" s="196">
        <f t="shared" si="39"/>
        <v>-6.3444799999999475</v>
      </c>
      <c r="CX28" s="121"/>
      <c r="CY28" s="196">
        <f t="shared" si="40"/>
        <v>-6.3444799999999475</v>
      </c>
      <c r="CZ28" s="121"/>
      <c r="DA28" s="196">
        <f t="shared" si="41"/>
        <v>-6.3444799999999475</v>
      </c>
      <c r="DB28" s="121"/>
      <c r="DC28" s="196">
        <f t="shared" si="42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5"/>
        <v>0</v>
      </c>
      <c r="G29" s="182">
        <v>0</v>
      </c>
      <c r="H29" s="183">
        <v>78.075000000000003</v>
      </c>
      <c r="I29" s="121">
        <f t="shared" si="5"/>
        <v>27.995000000000005</v>
      </c>
      <c r="J29" s="122">
        <f t="shared" si="6"/>
        <v>117.01910000000001</v>
      </c>
      <c r="K29" s="184">
        <v>116.075</v>
      </c>
      <c r="L29" s="121">
        <f t="shared" si="7"/>
        <v>38</v>
      </c>
      <c r="M29" s="122">
        <f t="shared" si="8"/>
        <v>172.52</v>
      </c>
      <c r="N29" s="122">
        <f t="shared" si="9"/>
        <v>289.53910000000002</v>
      </c>
      <c r="O29" s="122">
        <f t="shared" ref="O29:O37" si="66">C29+G29+J29+M29-P29</f>
        <v>285.4991</v>
      </c>
      <c r="P29" s="120">
        <v>212</v>
      </c>
      <c r="Q29" s="121">
        <v>116.075</v>
      </c>
      <c r="R29" s="121">
        <f t="shared" si="10"/>
        <v>0</v>
      </c>
      <c r="S29" s="122">
        <f t="shared" si="11"/>
        <v>0</v>
      </c>
      <c r="T29" s="122"/>
      <c r="U29" s="120">
        <f t="shared" si="12"/>
        <v>212</v>
      </c>
      <c r="V29" s="121">
        <v>116.075</v>
      </c>
      <c r="W29" s="121">
        <f t="shared" si="13"/>
        <v>0</v>
      </c>
      <c r="X29" s="122">
        <f t="shared" si="14"/>
        <v>0</v>
      </c>
      <c r="Y29" s="122"/>
      <c r="Z29" s="120">
        <f t="shared" si="15"/>
        <v>212</v>
      </c>
      <c r="AA29" s="121">
        <f>VLOOKUP(B29,Лист3!$A$2:$C$175,3,FALSE)</f>
        <v>116.075</v>
      </c>
      <c r="AB29" s="121">
        <f t="shared" si="16"/>
        <v>0</v>
      </c>
      <c r="AC29" s="122">
        <f t="shared" si="17"/>
        <v>0</v>
      </c>
      <c r="AD29" s="122"/>
      <c r="AE29" s="120">
        <f t="shared" si="18"/>
        <v>212</v>
      </c>
      <c r="AF29" s="121">
        <f>VLOOKUP(A29,Лист4!$A$2:$F$175,6,FALSE)</f>
        <v>116.075</v>
      </c>
      <c r="AG29" s="121">
        <f t="shared" si="19"/>
        <v>0</v>
      </c>
      <c r="AH29" s="122">
        <f t="shared" si="20"/>
        <v>0</v>
      </c>
      <c r="AI29" s="122"/>
      <c r="AJ29" s="120">
        <f t="shared" si="21"/>
        <v>212</v>
      </c>
      <c r="AK29" s="121">
        <f>VLOOKUP(A29,Лист6!$A$2:$F$175,6,FALSE)</f>
        <v>234.03899999999999</v>
      </c>
      <c r="AL29" s="121">
        <f t="shared" si="22"/>
        <v>117.96399999999998</v>
      </c>
      <c r="AM29" s="122">
        <f t="shared" si="23"/>
        <v>535.55655999999988</v>
      </c>
      <c r="AN29" s="122"/>
      <c r="AO29" s="120">
        <f t="shared" si="24"/>
        <v>747.55655999999988</v>
      </c>
      <c r="AP29" s="123">
        <v>319.04199999999997</v>
      </c>
      <c r="AQ29" s="121">
        <f t="shared" si="25"/>
        <v>85.002999999999986</v>
      </c>
      <c r="AR29" s="121">
        <f t="shared" si="26"/>
        <v>385.91361999999992</v>
      </c>
      <c r="AS29" s="121"/>
      <c r="AT29" s="120">
        <f t="shared" si="27"/>
        <v>1133.4701799999998</v>
      </c>
      <c r="AU29" s="192">
        <v>362.077</v>
      </c>
      <c r="AV29" s="121">
        <f t="shared" si="28"/>
        <v>43.035000000000025</v>
      </c>
      <c r="AW29" s="122">
        <f t="shared" si="29"/>
        <v>195.3789000000001</v>
      </c>
      <c r="AX29" s="121">
        <v>500</v>
      </c>
      <c r="AY29" s="144">
        <f t="shared" si="30"/>
        <v>828.84907999999996</v>
      </c>
      <c r="AZ29" s="123"/>
      <c r="BA29" s="121"/>
      <c r="BB29" s="122">
        <f t="shared" si="43"/>
        <v>0</v>
      </c>
      <c r="BC29" s="121"/>
      <c r="BD29" s="120">
        <f t="shared" si="32"/>
        <v>828.84907999999996</v>
      </c>
      <c r="BE29" s="123"/>
      <c r="BF29" s="121">
        <f t="shared" si="33"/>
        <v>0</v>
      </c>
      <c r="BG29" s="122">
        <f t="shared" si="44"/>
        <v>0</v>
      </c>
      <c r="BH29" s="121"/>
      <c r="BI29" s="120">
        <f t="shared" si="34"/>
        <v>828.84907999999996</v>
      </c>
      <c r="BJ29" s="123"/>
      <c r="BK29" s="121">
        <f t="shared" si="45"/>
        <v>0</v>
      </c>
      <c r="BL29" s="122">
        <f t="shared" si="46"/>
        <v>0</v>
      </c>
      <c r="BM29" s="121"/>
      <c r="BN29" s="114">
        <f t="shared" si="47"/>
        <v>828.84907999999996</v>
      </c>
      <c r="BO29" s="123"/>
      <c r="BP29" s="121">
        <f t="shared" si="48"/>
        <v>0</v>
      </c>
      <c r="BQ29" s="122">
        <f t="shared" si="49"/>
        <v>0</v>
      </c>
      <c r="BR29" s="121"/>
      <c r="BS29" s="120">
        <f t="shared" si="50"/>
        <v>828.84907999999996</v>
      </c>
      <c r="BT29" s="123"/>
      <c r="BU29" s="121">
        <f t="shared" si="51"/>
        <v>0</v>
      </c>
      <c r="BV29" s="122">
        <f t="shared" si="52"/>
        <v>0</v>
      </c>
      <c r="BW29" s="121"/>
      <c r="BX29" s="120">
        <f t="shared" si="53"/>
        <v>828.84907999999996</v>
      </c>
      <c r="BY29" s="123"/>
      <c r="BZ29" s="111">
        <f t="shared" si="54"/>
        <v>0</v>
      </c>
      <c r="CA29" s="122">
        <f t="shared" si="55"/>
        <v>0</v>
      </c>
      <c r="CB29" s="121"/>
      <c r="CC29" s="120">
        <f t="shared" si="56"/>
        <v>828.84907999999996</v>
      </c>
      <c r="CD29" s="123"/>
      <c r="CE29" s="111">
        <f t="shared" si="57"/>
        <v>0</v>
      </c>
      <c r="CF29" s="122">
        <f t="shared" si="58"/>
        <v>0</v>
      </c>
      <c r="CG29" s="121"/>
      <c r="CH29" s="120">
        <f t="shared" si="59"/>
        <v>828.84907999999996</v>
      </c>
      <c r="CI29" s="123"/>
      <c r="CJ29" s="111">
        <f t="shared" si="64"/>
        <v>0</v>
      </c>
      <c r="CK29" s="122">
        <f t="shared" si="61"/>
        <v>0</v>
      </c>
      <c r="CL29" s="121"/>
      <c r="CM29" s="120">
        <f t="shared" si="62"/>
        <v>828.84907999999996</v>
      </c>
      <c r="CN29" s="121"/>
      <c r="CO29" s="196">
        <f t="shared" si="35"/>
        <v>828.84907999999996</v>
      </c>
      <c r="CP29" s="111"/>
      <c r="CQ29" s="196">
        <f t="shared" si="36"/>
        <v>828.84907999999996</v>
      </c>
      <c r="CR29" s="111"/>
      <c r="CS29" s="196">
        <f t="shared" si="37"/>
        <v>828.84907999999996</v>
      </c>
      <c r="CT29" s="111"/>
      <c r="CU29" s="196">
        <f t="shared" si="38"/>
        <v>828.84907999999996</v>
      </c>
      <c r="CV29" s="111"/>
      <c r="CW29" s="196">
        <f t="shared" si="39"/>
        <v>828.84907999999996</v>
      </c>
      <c r="CX29" s="111"/>
      <c r="CY29" s="196">
        <f t="shared" si="40"/>
        <v>828.84907999999996</v>
      </c>
      <c r="CZ29" s="111"/>
      <c r="DA29" s="196">
        <f t="shared" si="41"/>
        <v>828.84907999999996</v>
      </c>
      <c r="DB29" s="111"/>
      <c r="DC29" s="196">
        <f t="shared" si="42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5"/>
        <v>0</v>
      </c>
      <c r="G30" s="222">
        <v>0</v>
      </c>
      <c r="H30" s="223">
        <v>2316.047</v>
      </c>
      <c r="I30" s="96">
        <f t="shared" si="5"/>
        <v>158.98500000000013</v>
      </c>
      <c r="J30" s="224">
        <f t="shared" si="6"/>
        <v>664.55730000000051</v>
      </c>
      <c r="K30" s="225">
        <v>2950.0819999999999</v>
      </c>
      <c r="L30" s="96">
        <f t="shared" si="7"/>
        <v>634.03499999999985</v>
      </c>
      <c r="M30" s="224">
        <f t="shared" si="8"/>
        <v>2878.5188999999996</v>
      </c>
      <c r="N30" s="224">
        <f t="shared" si="9"/>
        <v>3543.0762</v>
      </c>
      <c r="O30" s="224">
        <v>5000</v>
      </c>
      <c r="P30" s="226">
        <v>551.09</v>
      </c>
      <c r="Q30" s="96">
        <v>2996.0320000000002</v>
      </c>
      <c r="R30" s="96">
        <f t="shared" si="10"/>
        <v>45.950000000000273</v>
      </c>
      <c r="S30" s="224">
        <f t="shared" si="11"/>
        <v>208.61300000000125</v>
      </c>
      <c r="T30" s="224">
        <v>1000</v>
      </c>
      <c r="U30" s="226">
        <f t="shared" si="12"/>
        <v>-240.29699999999866</v>
      </c>
      <c r="V30" s="96">
        <v>2996.0320000000002</v>
      </c>
      <c r="W30" s="96">
        <f t="shared" si="13"/>
        <v>0</v>
      </c>
      <c r="X30" s="224">
        <f t="shared" si="14"/>
        <v>0</v>
      </c>
      <c r="Y30" s="224"/>
      <c r="Z30" s="226">
        <f t="shared" si="15"/>
        <v>-240.29699999999866</v>
      </c>
      <c r="AA30" s="96">
        <f>VLOOKUP(B30,Лист3!$A$2:$C$175,3,FALSE)</f>
        <v>3010.0239999999999</v>
      </c>
      <c r="AB30" s="96">
        <f t="shared" si="16"/>
        <v>13.991999999999734</v>
      </c>
      <c r="AC30" s="224">
        <f t="shared" si="17"/>
        <v>63.523679999998798</v>
      </c>
      <c r="AD30" s="224"/>
      <c r="AE30" s="226">
        <f t="shared" si="18"/>
        <v>-176.77331999999987</v>
      </c>
      <c r="AF30" s="96">
        <f>VLOOKUP(A30,Лист4!$A$2:$F$175,6,FALSE)</f>
        <v>3010.0790000000002</v>
      </c>
      <c r="AG30" s="96">
        <f t="shared" si="19"/>
        <v>5.5000000000291038E-2</v>
      </c>
      <c r="AH30" s="224">
        <f t="shared" si="20"/>
        <v>0.24970000000132131</v>
      </c>
      <c r="AI30" s="224"/>
      <c r="AJ30" s="226">
        <f t="shared" si="21"/>
        <v>-176.52361999999854</v>
      </c>
      <c r="AK30" s="96">
        <f>VLOOKUP(A30,Лист6!$A$2:$F$175,6,FALSE)</f>
        <v>3011.0010000000002</v>
      </c>
      <c r="AL30" s="96">
        <f t="shared" si="22"/>
        <v>0.92200000000002547</v>
      </c>
      <c r="AM30" s="224">
        <f t="shared" si="23"/>
        <v>4.1858800000001155</v>
      </c>
      <c r="AN30" s="224"/>
      <c r="AO30" s="226">
        <f t="shared" si="24"/>
        <v>-172.33773999999843</v>
      </c>
      <c r="AP30" s="91">
        <v>3136.0189999999998</v>
      </c>
      <c r="AQ30" s="96">
        <f t="shared" si="25"/>
        <v>125.01799999999957</v>
      </c>
      <c r="AR30" s="96">
        <f t="shared" si="26"/>
        <v>567.58171999999809</v>
      </c>
      <c r="AS30" s="96"/>
      <c r="AT30" s="226">
        <f t="shared" si="27"/>
        <v>395.24397999999962</v>
      </c>
      <c r="AU30" s="91">
        <v>3230.98</v>
      </c>
      <c r="AV30" s="96">
        <f t="shared" si="28"/>
        <v>94.96100000000024</v>
      </c>
      <c r="AW30" s="224">
        <f t="shared" si="29"/>
        <v>431.12294000000111</v>
      </c>
      <c r="AX30" s="96"/>
      <c r="AY30" s="226">
        <f t="shared" si="30"/>
        <v>826.36692000000073</v>
      </c>
      <c r="AZ30" s="91">
        <v>3282.0720000000001</v>
      </c>
      <c r="BA30" s="96">
        <f t="shared" si="31"/>
        <v>51.092000000000098</v>
      </c>
      <c r="BB30" s="224">
        <f t="shared" si="43"/>
        <v>245.75252000000046</v>
      </c>
      <c r="BC30" s="96"/>
      <c r="BD30" s="226">
        <f t="shared" si="32"/>
        <v>1072.1194400000013</v>
      </c>
      <c r="BE30" s="91">
        <v>3381.047</v>
      </c>
      <c r="BF30" s="96">
        <f t="shared" si="33"/>
        <v>98.974999999999909</v>
      </c>
      <c r="BG30" s="224">
        <f t="shared" si="44"/>
        <v>476.06974999999954</v>
      </c>
      <c r="BH30" s="96"/>
      <c r="BI30" s="226">
        <f t="shared" si="34"/>
        <v>1548.189190000001</v>
      </c>
      <c r="BJ30" s="91">
        <v>3418.0740000000001</v>
      </c>
      <c r="BK30" s="96">
        <f t="shared" si="45"/>
        <v>37.027000000000044</v>
      </c>
      <c r="BL30" s="224">
        <f t="shared" si="46"/>
        <v>178.09987000000021</v>
      </c>
      <c r="BM30" s="96"/>
      <c r="BN30" s="226">
        <f t="shared" si="47"/>
        <v>1726.2890600000012</v>
      </c>
      <c r="BO30" s="91">
        <v>3472.0050000000001</v>
      </c>
      <c r="BP30" s="96">
        <f t="shared" si="48"/>
        <v>53.93100000000004</v>
      </c>
      <c r="BQ30" s="224">
        <f t="shared" si="49"/>
        <v>259.40811000000019</v>
      </c>
      <c r="BR30" s="96"/>
      <c r="BS30" s="226">
        <f t="shared" si="50"/>
        <v>1985.6971700000013</v>
      </c>
      <c r="BT30" s="91">
        <v>3472.0050000000001</v>
      </c>
      <c r="BU30" s="96">
        <f t="shared" si="51"/>
        <v>0</v>
      </c>
      <c r="BV30" s="224">
        <f t="shared" si="52"/>
        <v>0</v>
      </c>
      <c r="BW30" s="96"/>
      <c r="BX30" s="226">
        <f t="shared" si="53"/>
        <v>1985.6971700000013</v>
      </c>
      <c r="BY30" s="91">
        <v>3472.0050000000001</v>
      </c>
      <c r="BZ30" s="217">
        <f t="shared" si="54"/>
        <v>0</v>
      </c>
      <c r="CA30" s="224">
        <f t="shared" si="55"/>
        <v>0</v>
      </c>
      <c r="CB30" s="96"/>
      <c r="CC30" s="226">
        <f t="shared" si="56"/>
        <v>1985.6971700000013</v>
      </c>
      <c r="CD30" s="91">
        <v>3651.067</v>
      </c>
      <c r="CE30" s="217">
        <f t="shared" si="57"/>
        <v>179.0619999999999</v>
      </c>
      <c r="CF30" s="224">
        <f t="shared" si="58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64"/>
        <v>96.9699999999998</v>
      </c>
      <c r="CK30" s="224">
        <f t="shared" si="61"/>
        <v>466.42569999999898</v>
      </c>
      <c r="CL30" s="96"/>
      <c r="CM30" s="287">
        <f t="shared" si="62"/>
        <v>3313.4110899999996</v>
      </c>
      <c r="CN30" s="217"/>
      <c r="CO30" s="289">
        <f t="shared" si="35"/>
        <v>3313.4110899999996</v>
      </c>
      <c r="CP30" s="217"/>
      <c r="CQ30" s="289">
        <f t="shared" si="36"/>
        <v>3313.4110899999996</v>
      </c>
      <c r="CR30" s="217">
        <v>3300</v>
      </c>
      <c r="CS30" s="289">
        <f t="shared" si="37"/>
        <v>13.411089999999604</v>
      </c>
      <c r="CT30" s="217"/>
      <c r="CU30" s="289">
        <f t="shared" si="38"/>
        <v>13.411089999999604</v>
      </c>
      <c r="CV30" s="217"/>
      <c r="CW30" s="289">
        <f t="shared" si="39"/>
        <v>13.411089999999604</v>
      </c>
      <c r="CX30" s="217"/>
      <c r="CY30" s="289">
        <f t="shared" si="40"/>
        <v>13.411089999999604</v>
      </c>
      <c r="CZ30" s="217"/>
      <c r="DA30" s="289">
        <f t="shared" si="41"/>
        <v>13.411089999999604</v>
      </c>
      <c r="DB30" s="217"/>
      <c r="DC30" s="289">
        <f t="shared" si="42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5"/>
        <v>299.0263157894737</v>
      </c>
      <c r="G31" s="182">
        <v>1249.93</v>
      </c>
      <c r="H31" s="183">
        <v>3423.0340000000001</v>
      </c>
      <c r="I31" s="121">
        <f t="shared" si="5"/>
        <v>1233.9580000000001</v>
      </c>
      <c r="J31" s="122">
        <f t="shared" si="6"/>
        <v>5157.9444400000002</v>
      </c>
      <c r="K31" s="184">
        <v>4598.0879999999997</v>
      </c>
      <c r="L31" s="121">
        <f t="shared" si="7"/>
        <v>1175.0539999999996</v>
      </c>
      <c r="M31" s="122">
        <f t="shared" si="8"/>
        <v>5334.7451599999986</v>
      </c>
      <c r="N31" s="122">
        <f t="shared" si="9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10"/>
        <v>264.94100000000071</v>
      </c>
      <c r="S31" s="122">
        <f t="shared" si="11"/>
        <v>1202.8321400000032</v>
      </c>
      <c r="T31" s="122"/>
      <c r="U31" s="120">
        <f t="shared" si="12"/>
        <v>345.86214000000314</v>
      </c>
      <c r="V31" s="121">
        <v>5223.049</v>
      </c>
      <c r="W31" s="121">
        <f t="shared" si="13"/>
        <v>360.01999999999953</v>
      </c>
      <c r="X31" s="122">
        <f t="shared" si="14"/>
        <v>1634.4907999999978</v>
      </c>
      <c r="Y31" s="122"/>
      <c r="Z31" s="120">
        <f t="shared" si="15"/>
        <v>1980.3529400000009</v>
      </c>
      <c r="AA31" s="121">
        <v>5502.0370000000003</v>
      </c>
      <c r="AB31" s="121">
        <f t="shared" si="16"/>
        <v>278.98800000000028</v>
      </c>
      <c r="AC31" s="122">
        <f t="shared" si="17"/>
        <v>1266.6055200000012</v>
      </c>
      <c r="AD31" s="122">
        <v>3500</v>
      </c>
      <c r="AE31" s="120">
        <f t="shared" si="18"/>
        <v>-253.04153999999789</v>
      </c>
      <c r="AF31" s="121">
        <f>VLOOKUP(A31,Лист4!$A$2:$F$175,6,FALSE)</f>
        <v>5741.0839999999998</v>
      </c>
      <c r="AG31" s="121">
        <f t="shared" si="19"/>
        <v>239.04699999999957</v>
      </c>
      <c r="AH31" s="122">
        <f t="shared" si="20"/>
        <v>1085.273379999998</v>
      </c>
      <c r="AI31" s="122"/>
      <c r="AJ31" s="120">
        <f t="shared" si="21"/>
        <v>832.23184000000015</v>
      </c>
      <c r="AK31" s="121">
        <f>VLOOKUP(A31,Лист6!$A$2:$F$175,6,FALSE)</f>
        <v>5975.067</v>
      </c>
      <c r="AL31" s="121">
        <f t="shared" si="22"/>
        <v>233.98300000000017</v>
      </c>
      <c r="AM31" s="122">
        <f t="shared" si="23"/>
        <v>1062.2828200000008</v>
      </c>
      <c r="AN31" s="122"/>
      <c r="AO31" s="120">
        <f t="shared" si="24"/>
        <v>1894.514660000001</v>
      </c>
      <c r="AP31" s="123">
        <v>6185.07</v>
      </c>
      <c r="AQ31" s="121">
        <f t="shared" si="25"/>
        <v>210.0029999999997</v>
      </c>
      <c r="AR31" s="121">
        <f t="shared" si="26"/>
        <v>953.41361999999867</v>
      </c>
      <c r="AS31" s="121"/>
      <c r="AT31" s="120">
        <f t="shared" si="27"/>
        <v>2847.9282799999996</v>
      </c>
      <c r="AU31" s="123">
        <v>6381.0730000000003</v>
      </c>
      <c r="AV31" s="121">
        <f t="shared" si="28"/>
        <v>196.00300000000061</v>
      </c>
      <c r="AW31" s="122">
        <f t="shared" si="29"/>
        <v>889.85362000000282</v>
      </c>
      <c r="AX31" s="121">
        <f>5000</f>
        <v>5000</v>
      </c>
      <c r="AY31" s="120">
        <f t="shared" si="30"/>
        <v>-1262.2180999999973</v>
      </c>
      <c r="AZ31" s="170">
        <v>6622</v>
      </c>
      <c r="BA31" s="121">
        <f t="shared" si="31"/>
        <v>240.92699999999968</v>
      </c>
      <c r="BB31" s="122">
        <f t="shared" si="43"/>
        <v>1158.8588699999984</v>
      </c>
      <c r="BC31" s="121"/>
      <c r="BD31" s="120">
        <f t="shared" si="32"/>
        <v>-103.35922999999889</v>
      </c>
      <c r="BE31" s="123"/>
      <c r="BF31" s="121"/>
      <c r="BG31" s="122">
        <f t="shared" si="44"/>
        <v>0</v>
      </c>
      <c r="BH31" s="121"/>
      <c r="BI31" s="120">
        <f t="shared" si="34"/>
        <v>-103.35922999999889</v>
      </c>
      <c r="BJ31" s="123"/>
      <c r="BK31" s="121">
        <f t="shared" si="45"/>
        <v>0</v>
      </c>
      <c r="BL31" s="122">
        <f t="shared" si="46"/>
        <v>0</v>
      </c>
      <c r="BM31" s="121"/>
      <c r="BN31" s="158">
        <f t="shared" si="47"/>
        <v>-103.35922999999889</v>
      </c>
      <c r="BO31" s="123"/>
      <c r="BP31" s="121">
        <f t="shared" si="48"/>
        <v>0</v>
      </c>
      <c r="BQ31" s="122">
        <f t="shared" si="49"/>
        <v>0</v>
      </c>
      <c r="BR31" s="121"/>
      <c r="BS31" s="120">
        <f t="shared" si="50"/>
        <v>-103.35922999999889</v>
      </c>
      <c r="BT31" s="123"/>
      <c r="BU31" s="121">
        <f t="shared" si="51"/>
        <v>0</v>
      </c>
      <c r="BV31" s="122">
        <f t="shared" si="52"/>
        <v>0</v>
      </c>
      <c r="BW31" s="121"/>
      <c r="BX31" s="120">
        <f t="shared" si="53"/>
        <v>-103.35922999999889</v>
      </c>
      <c r="BY31" s="123"/>
      <c r="BZ31" s="111">
        <f t="shared" si="54"/>
        <v>0</v>
      </c>
      <c r="CA31" s="122">
        <f t="shared" si="55"/>
        <v>0</v>
      </c>
      <c r="CB31" s="121"/>
      <c r="CC31" s="120">
        <f t="shared" si="56"/>
        <v>-103.35922999999889</v>
      </c>
      <c r="CD31" s="123"/>
      <c r="CE31" s="111">
        <f t="shared" si="57"/>
        <v>0</v>
      </c>
      <c r="CF31" s="122">
        <f t="shared" si="58"/>
        <v>0</v>
      </c>
      <c r="CG31" s="121"/>
      <c r="CH31" s="120">
        <f t="shared" si="59"/>
        <v>-103.35922999999889</v>
      </c>
      <c r="CI31" s="123"/>
      <c r="CJ31" s="111">
        <f t="shared" si="64"/>
        <v>0</v>
      </c>
      <c r="CK31" s="122">
        <f t="shared" si="61"/>
        <v>0</v>
      </c>
      <c r="CL31" s="121"/>
      <c r="CM31" s="120">
        <f t="shared" si="62"/>
        <v>-103.35922999999889</v>
      </c>
      <c r="CN31" s="121"/>
      <c r="CO31" s="152">
        <f t="shared" si="35"/>
        <v>-103.35922999999889</v>
      </c>
      <c r="CP31" s="121"/>
      <c r="CQ31" s="152">
        <f t="shared" si="36"/>
        <v>-103.35922999999889</v>
      </c>
      <c r="CR31" s="121"/>
      <c r="CS31" s="196">
        <f t="shared" si="37"/>
        <v>-103.35922999999889</v>
      </c>
      <c r="CT31" s="121"/>
      <c r="CU31" s="196">
        <f t="shared" si="38"/>
        <v>-103.35922999999889</v>
      </c>
      <c r="CV31" s="121"/>
      <c r="CW31" s="196">
        <f t="shared" si="39"/>
        <v>-103.35922999999889</v>
      </c>
      <c r="CX31" s="121"/>
      <c r="CY31" s="196">
        <f t="shared" si="40"/>
        <v>-103.35922999999889</v>
      </c>
      <c r="CZ31" s="121"/>
      <c r="DA31" s="196">
        <f t="shared" si="41"/>
        <v>-103.35922999999889</v>
      </c>
      <c r="DB31" s="121"/>
      <c r="DC31" s="196">
        <f t="shared" si="42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5"/>
        <v>0</v>
      </c>
      <c r="G32" s="182">
        <v>0</v>
      </c>
      <c r="H32" s="183">
        <v>336.096</v>
      </c>
      <c r="I32" s="121">
        <f t="shared" si="5"/>
        <v>112.06399999999999</v>
      </c>
      <c r="J32" s="122">
        <f t="shared" si="6"/>
        <v>468.42751999999996</v>
      </c>
      <c r="K32" s="184">
        <v>361.01900000000001</v>
      </c>
      <c r="L32" s="121">
        <f t="shared" si="7"/>
        <v>24.923000000000002</v>
      </c>
      <c r="M32" s="122">
        <f t="shared" si="8"/>
        <v>113.15042000000001</v>
      </c>
      <c r="N32" s="122">
        <f t="shared" si="9"/>
        <v>581.57794000000001</v>
      </c>
      <c r="O32" s="122">
        <f t="shared" si="66"/>
        <v>649.99793999999997</v>
      </c>
      <c r="P32" s="120">
        <v>51.4</v>
      </c>
      <c r="Q32" s="121">
        <v>397.03800000000001</v>
      </c>
      <c r="R32" s="121">
        <f t="shared" si="10"/>
        <v>36.019000000000005</v>
      </c>
      <c r="S32" s="122">
        <f t="shared" si="11"/>
        <v>163.52626000000004</v>
      </c>
      <c r="T32" s="122">
        <v>100</v>
      </c>
      <c r="U32" s="120">
        <f t="shared" si="12"/>
        <v>114.92626000000004</v>
      </c>
      <c r="V32" s="121">
        <v>419.01299999999998</v>
      </c>
      <c r="W32" s="121">
        <f t="shared" si="13"/>
        <v>21.974999999999966</v>
      </c>
      <c r="X32" s="122">
        <f t="shared" si="14"/>
        <v>99.766499999999851</v>
      </c>
      <c r="Y32" s="122"/>
      <c r="Z32" s="120">
        <f t="shared" si="15"/>
        <v>214.69275999999991</v>
      </c>
      <c r="AA32" s="121">
        <f>VLOOKUP(B32,Лист3!$A$2:$C$175,3,FALSE)</f>
        <v>472.05399999999997</v>
      </c>
      <c r="AB32" s="121">
        <f t="shared" si="16"/>
        <v>53.040999999999997</v>
      </c>
      <c r="AC32" s="122">
        <f t="shared" si="17"/>
        <v>240.80614</v>
      </c>
      <c r="AD32" s="122"/>
      <c r="AE32" s="120">
        <f t="shared" si="18"/>
        <v>455.49889999999994</v>
      </c>
      <c r="AF32" s="121">
        <f>VLOOKUP(A32,Лист4!$A$2:$F$175,6,FALSE)</f>
        <v>686.06</v>
      </c>
      <c r="AG32" s="121">
        <f t="shared" si="19"/>
        <v>214.00599999999997</v>
      </c>
      <c r="AH32" s="122">
        <f t="shared" si="20"/>
        <v>971.58723999999984</v>
      </c>
      <c r="AI32" s="122"/>
      <c r="AJ32" s="120">
        <f t="shared" si="21"/>
        <v>1427.0861399999999</v>
      </c>
      <c r="AK32" s="121">
        <f>VLOOKUP(A32,Лист6!$A$2:$F$175,6,FALSE)</f>
        <v>793.08799999999997</v>
      </c>
      <c r="AL32" s="121">
        <f t="shared" si="22"/>
        <v>107.02800000000002</v>
      </c>
      <c r="AM32" s="122">
        <f t="shared" si="23"/>
        <v>485.90712000000008</v>
      </c>
      <c r="AN32" s="122"/>
      <c r="AO32" s="120">
        <f t="shared" si="24"/>
        <v>1912.99326</v>
      </c>
      <c r="AP32" s="178">
        <v>935.01199999999994</v>
      </c>
      <c r="AQ32" s="121">
        <f t="shared" si="25"/>
        <v>141.92399999999998</v>
      </c>
      <c r="AR32" s="121">
        <f t="shared" si="26"/>
        <v>644.33495999999991</v>
      </c>
      <c r="AS32" s="121"/>
      <c r="AT32" s="127">
        <f t="shared" si="27"/>
        <v>2557.3282199999999</v>
      </c>
      <c r="AU32" s="123"/>
      <c r="AV32" s="121"/>
      <c r="AW32" s="122">
        <f t="shared" si="29"/>
        <v>0</v>
      </c>
      <c r="AX32" s="121"/>
      <c r="AY32" s="120">
        <f t="shared" si="30"/>
        <v>2557.3282199999999</v>
      </c>
      <c r="AZ32" s="123"/>
      <c r="BA32" s="121">
        <f t="shared" si="31"/>
        <v>0</v>
      </c>
      <c r="BB32" s="122">
        <f t="shared" si="43"/>
        <v>0</v>
      </c>
      <c r="BC32" s="179">
        <v>1000</v>
      </c>
      <c r="BD32" s="120">
        <f t="shared" si="32"/>
        <v>1557.3282199999999</v>
      </c>
      <c r="BE32" s="123"/>
      <c r="BF32" s="121">
        <f t="shared" si="33"/>
        <v>0</v>
      </c>
      <c r="BG32" s="122">
        <f t="shared" si="44"/>
        <v>0</v>
      </c>
      <c r="BH32" s="121"/>
      <c r="BI32" s="120">
        <f t="shared" si="34"/>
        <v>1557.3282199999999</v>
      </c>
      <c r="BJ32" s="123"/>
      <c r="BK32" s="121">
        <f t="shared" si="45"/>
        <v>0</v>
      </c>
      <c r="BL32" s="122">
        <f t="shared" si="46"/>
        <v>0</v>
      </c>
      <c r="BM32" s="121"/>
      <c r="BN32" s="120">
        <f t="shared" si="47"/>
        <v>1557.3282199999999</v>
      </c>
      <c r="BO32" s="123"/>
      <c r="BP32" s="121">
        <f t="shared" si="48"/>
        <v>0</v>
      </c>
      <c r="BQ32" s="122">
        <f t="shared" si="49"/>
        <v>0</v>
      </c>
      <c r="BR32" s="121"/>
      <c r="BS32" s="120">
        <f t="shared" si="50"/>
        <v>1557.3282199999999</v>
      </c>
      <c r="BT32" s="123"/>
      <c r="BU32" s="121">
        <f t="shared" si="51"/>
        <v>0</v>
      </c>
      <c r="BV32" s="122">
        <f t="shared" si="52"/>
        <v>0</v>
      </c>
      <c r="BW32" s="121"/>
      <c r="BX32" s="120">
        <f t="shared" si="53"/>
        <v>1557.3282199999999</v>
      </c>
      <c r="BY32" s="123"/>
      <c r="BZ32" s="111">
        <f t="shared" si="54"/>
        <v>0</v>
      </c>
      <c r="CA32" s="122">
        <f t="shared" si="55"/>
        <v>0</v>
      </c>
      <c r="CB32" s="121"/>
      <c r="CC32" s="120">
        <f t="shared" si="56"/>
        <v>1557.3282199999999</v>
      </c>
      <c r="CD32" s="123"/>
      <c r="CE32" s="111">
        <f t="shared" si="57"/>
        <v>0</v>
      </c>
      <c r="CF32" s="122">
        <f t="shared" si="58"/>
        <v>0</v>
      </c>
      <c r="CG32" s="121"/>
      <c r="CH32" s="120">
        <f t="shared" si="59"/>
        <v>1557.3282199999999</v>
      </c>
      <c r="CI32" s="123"/>
      <c r="CJ32" s="111">
        <f t="shared" si="64"/>
        <v>0</v>
      </c>
      <c r="CK32" s="122">
        <f t="shared" si="61"/>
        <v>0</v>
      </c>
      <c r="CL32" s="121"/>
      <c r="CM32" s="120">
        <f t="shared" si="62"/>
        <v>1557.3282199999999</v>
      </c>
      <c r="CN32" s="121"/>
      <c r="CO32" s="196">
        <f t="shared" si="35"/>
        <v>1557.3282199999999</v>
      </c>
      <c r="CP32" s="111"/>
      <c r="CQ32" s="196">
        <f t="shared" si="36"/>
        <v>1557.3282199999999</v>
      </c>
      <c r="CR32" s="111"/>
      <c r="CS32" s="196">
        <f t="shared" si="37"/>
        <v>1557.3282199999999</v>
      </c>
      <c r="CT32" s="111"/>
      <c r="CU32" s="196">
        <f t="shared" si="38"/>
        <v>1557.3282199999999</v>
      </c>
      <c r="CV32" s="111"/>
      <c r="CW32" s="196">
        <f t="shared" si="39"/>
        <v>1557.3282199999999</v>
      </c>
      <c r="CX32" s="111"/>
      <c r="CY32" s="196">
        <f t="shared" si="40"/>
        <v>1557.3282199999999</v>
      </c>
      <c r="CZ32" s="111"/>
      <c r="DA32" s="196">
        <f t="shared" si="41"/>
        <v>1557.3282199999999</v>
      </c>
      <c r="DB32" s="111"/>
      <c r="DC32" s="196">
        <f t="shared" si="42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5"/>
        <v>227.04066985645935</v>
      </c>
      <c r="G33" s="182">
        <v>949.03</v>
      </c>
      <c r="H33" s="183">
        <v>3582.0279999999998</v>
      </c>
      <c r="I33" s="121">
        <f t="shared" si="5"/>
        <v>1910.9449999999997</v>
      </c>
      <c r="J33" s="122">
        <f t="shared" si="6"/>
        <v>7987.7500999999984</v>
      </c>
      <c r="K33" s="184">
        <v>5141.0379999999996</v>
      </c>
      <c r="L33" s="121">
        <f t="shared" si="7"/>
        <v>1559.0099999999998</v>
      </c>
      <c r="M33" s="122">
        <f t="shared" si="8"/>
        <v>7077.9053999999987</v>
      </c>
      <c r="N33" s="122">
        <f t="shared" si="9"/>
        <v>16014.685499999996</v>
      </c>
      <c r="O33" s="122">
        <v>13000</v>
      </c>
      <c r="P33" s="120">
        <v>3370.97</v>
      </c>
      <c r="Q33" s="121">
        <v>5141.09</v>
      </c>
      <c r="R33" s="121">
        <f t="shared" si="10"/>
        <v>5.2000000000589353E-2</v>
      </c>
      <c r="S33" s="122">
        <f t="shared" si="11"/>
        <v>0.23608000000267565</v>
      </c>
      <c r="T33" s="122"/>
      <c r="U33" s="120">
        <f t="shared" si="12"/>
        <v>3371.2060800000027</v>
      </c>
      <c r="V33" s="121">
        <v>5141.09</v>
      </c>
      <c r="W33" s="121">
        <f t="shared" si="13"/>
        <v>0</v>
      </c>
      <c r="X33" s="122">
        <f t="shared" si="14"/>
        <v>0</v>
      </c>
      <c r="Y33" s="122"/>
      <c r="Z33" s="120">
        <f t="shared" si="15"/>
        <v>3371.2060800000027</v>
      </c>
      <c r="AA33" s="121">
        <f>VLOOKUP(B33,Лист3!$A$2:$C$175,3,FALSE)</f>
        <v>5409.0870000000004</v>
      </c>
      <c r="AB33" s="121">
        <f t="shared" si="16"/>
        <v>267.9970000000003</v>
      </c>
      <c r="AC33" s="122">
        <f t="shared" si="17"/>
        <v>1216.7063800000014</v>
      </c>
      <c r="AD33" s="122"/>
      <c r="AE33" s="120">
        <f t="shared" si="18"/>
        <v>4587.9124600000041</v>
      </c>
      <c r="AF33" s="121">
        <f>VLOOKUP(A33,Лист4!$A$2:$F$175,6,FALSE)</f>
        <v>5409.0870000000004</v>
      </c>
      <c r="AG33" s="121">
        <f t="shared" si="19"/>
        <v>0</v>
      </c>
      <c r="AH33" s="122">
        <f t="shared" si="20"/>
        <v>0</v>
      </c>
      <c r="AI33" s="122">
        <v>4600</v>
      </c>
      <c r="AJ33" s="120">
        <f t="shared" si="21"/>
        <v>-12.087539999995897</v>
      </c>
      <c r="AK33" s="121">
        <f>VLOOKUP(A33,Лист6!$A$2:$F$175,6,FALSE)</f>
        <v>5652.0469999999996</v>
      </c>
      <c r="AL33" s="121">
        <f t="shared" si="22"/>
        <v>242.95999999999913</v>
      </c>
      <c r="AM33" s="122">
        <f t="shared" si="23"/>
        <v>1103.038399999996</v>
      </c>
      <c r="AN33" s="122"/>
      <c r="AO33" s="120">
        <f t="shared" si="24"/>
        <v>1090.9508600000001</v>
      </c>
      <c r="AP33" s="123">
        <v>6161.098</v>
      </c>
      <c r="AQ33" s="121">
        <f t="shared" si="25"/>
        <v>509.05100000000039</v>
      </c>
      <c r="AR33" s="121">
        <f t="shared" si="26"/>
        <v>2311.0915400000017</v>
      </c>
      <c r="AS33" s="121"/>
      <c r="AT33" s="120">
        <f t="shared" si="27"/>
        <v>3402.0424000000021</v>
      </c>
      <c r="AU33" s="170">
        <v>6518.0039999999999</v>
      </c>
      <c r="AV33" s="121">
        <f t="shared" si="28"/>
        <v>356.90599999999995</v>
      </c>
      <c r="AW33" s="122">
        <f t="shared" si="29"/>
        <v>1620.3532399999997</v>
      </c>
      <c r="AX33" s="121"/>
      <c r="AY33" s="144">
        <f t="shared" si="30"/>
        <v>5022.3956400000015</v>
      </c>
      <c r="AZ33" s="123"/>
      <c r="BA33" s="121"/>
      <c r="BB33" s="122">
        <f t="shared" si="43"/>
        <v>0</v>
      </c>
      <c r="BC33" s="121"/>
      <c r="BD33" s="120">
        <f t="shared" si="32"/>
        <v>5022.3956400000015</v>
      </c>
      <c r="BE33" s="123"/>
      <c r="BF33" s="121">
        <f t="shared" si="33"/>
        <v>0</v>
      </c>
      <c r="BG33" s="122">
        <f t="shared" si="44"/>
        <v>0</v>
      </c>
      <c r="BH33" s="121"/>
      <c r="BI33" s="120">
        <f t="shared" si="34"/>
        <v>5022.3956400000015</v>
      </c>
      <c r="BJ33" s="123"/>
      <c r="BK33" s="121">
        <f t="shared" si="45"/>
        <v>0</v>
      </c>
      <c r="BL33" s="122">
        <f t="shared" si="46"/>
        <v>0</v>
      </c>
      <c r="BM33" s="121"/>
      <c r="BN33" s="114">
        <f t="shared" si="47"/>
        <v>5022.3956400000015</v>
      </c>
      <c r="BO33" s="123"/>
      <c r="BP33" s="121">
        <f t="shared" si="48"/>
        <v>0</v>
      </c>
      <c r="BQ33" s="122">
        <f t="shared" si="49"/>
        <v>0</v>
      </c>
      <c r="BR33" s="121"/>
      <c r="BS33" s="120">
        <f t="shared" si="50"/>
        <v>5022.3956400000015</v>
      </c>
      <c r="BT33" s="123"/>
      <c r="BU33" s="121">
        <f t="shared" si="51"/>
        <v>0</v>
      </c>
      <c r="BV33" s="122">
        <f t="shared" si="52"/>
        <v>0</v>
      </c>
      <c r="BW33" s="121">
        <v>5023</v>
      </c>
      <c r="BX33" s="120">
        <f t="shared" si="53"/>
        <v>-0.6043599999984508</v>
      </c>
      <c r="BY33" s="123"/>
      <c r="BZ33" s="111">
        <f t="shared" si="54"/>
        <v>0</v>
      </c>
      <c r="CA33" s="122">
        <f t="shared" si="55"/>
        <v>0</v>
      </c>
      <c r="CB33" s="121"/>
      <c r="CC33" s="120">
        <f t="shared" si="56"/>
        <v>-0.6043599999984508</v>
      </c>
      <c r="CD33" s="123"/>
      <c r="CE33" s="111">
        <f t="shared" si="57"/>
        <v>0</v>
      </c>
      <c r="CF33" s="122">
        <f t="shared" si="58"/>
        <v>0</v>
      </c>
      <c r="CG33" s="121"/>
      <c r="CH33" s="120">
        <f t="shared" si="59"/>
        <v>-0.6043599999984508</v>
      </c>
      <c r="CI33" s="123"/>
      <c r="CJ33" s="111">
        <f t="shared" si="64"/>
        <v>0</v>
      </c>
      <c r="CK33" s="122">
        <f t="shared" si="61"/>
        <v>0</v>
      </c>
      <c r="CL33" s="121"/>
      <c r="CM33" s="120">
        <f t="shared" si="62"/>
        <v>-0.6043599999984508</v>
      </c>
      <c r="CN33" s="121"/>
      <c r="CO33" s="152">
        <f t="shared" si="35"/>
        <v>-0.6043599999984508</v>
      </c>
      <c r="CP33" s="121"/>
      <c r="CQ33" s="152">
        <f t="shared" si="36"/>
        <v>-0.6043599999984508</v>
      </c>
      <c r="CR33" s="121"/>
      <c r="CS33" s="196">
        <f t="shared" si="37"/>
        <v>-0.6043599999984508</v>
      </c>
      <c r="CT33" s="121"/>
      <c r="CU33" s="196">
        <f t="shared" si="38"/>
        <v>-0.6043599999984508</v>
      </c>
      <c r="CV33" s="121"/>
      <c r="CW33" s="196">
        <f t="shared" si="39"/>
        <v>-0.6043599999984508</v>
      </c>
      <c r="CX33" s="121"/>
      <c r="CY33" s="196">
        <f t="shared" si="40"/>
        <v>-0.6043599999984508</v>
      </c>
      <c r="CZ33" s="121"/>
      <c r="DA33" s="196">
        <f t="shared" si="41"/>
        <v>-0.6043599999984508</v>
      </c>
      <c r="DB33" s="121"/>
      <c r="DC33" s="196">
        <f t="shared" si="42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5"/>
        <v>1301.9849999999999</v>
      </c>
      <c r="J34" s="122">
        <f t="shared" si="6"/>
        <v>5442.2972999999993</v>
      </c>
      <c r="K34" s="184">
        <v>4839.0219999999999</v>
      </c>
      <c r="L34" s="121">
        <f t="shared" si="7"/>
        <v>2141.9580000000001</v>
      </c>
      <c r="M34" s="122">
        <f t="shared" si="8"/>
        <v>9724.4893200000006</v>
      </c>
      <c r="N34" s="122">
        <f t="shared" si="9"/>
        <v>20195.356619999999</v>
      </c>
      <c r="O34" s="122">
        <f t="shared" si="66"/>
        <v>34302.876620000003</v>
      </c>
      <c r="P34" s="120">
        <v>-13304.65</v>
      </c>
      <c r="Q34" s="121">
        <v>6116.0789999999997</v>
      </c>
      <c r="R34" s="121">
        <f t="shared" si="10"/>
        <v>1277.0569999999998</v>
      </c>
      <c r="S34" s="122">
        <f t="shared" si="11"/>
        <v>5797.8387799999991</v>
      </c>
      <c r="T34" s="122"/>
      <c r="U34" s="120">
        <f t="shared" si="12"/>
        <v>-7506.8112200000005</v>
      </c>
      <c r="V34" s="121">
        <v>6116.0789999999997</v>
      </c>
      <c r="W34" s="121">
        <f t="shared" si="13"/>
        <v>0</v>
      </c>
      <c r="X34" s="122">
        <f t="shared" si="14"/>
        <v>0</v>
      </c>
      <c r="Y34" s="122"/>
      <c r="Z34" s="120">
        <f t="shared" si="15"/>
        <v>-7506.8112200000005</v>
      </c>
      <c r="AA34" s="121">
        <f>VLOOKUP(B34,Лист3!$A$2:$C$175,3,FALSE)</f>
        <v>7419.0709999999999</v>
      </c>
      <c r="AB34" s="121">
        <f t="shared" si="16"/>
        <v>1302.9920000000002</v>
      </c>
      <c r="AC34" s="122">
        <f t="shared" si="17"/>
        <v>5915.5836800000006</v>
      </c>
      <c r="AD34" s="122"/>
      <c r="AE34" s="120">
        <f t="shared" si="18"/>
        <v>-1591.2275399999999</v>
      </c>
      <c r="AF34" s="121">
        <f>VLOOKUP(A34,Лист4!$A$2:$F$175,6,FALSE)</f>
        <v>8854.01</v>
      </c>
      <c r="AG34" s="121">
        <f t="shared" si="19"/>
        <v>1434.9390000000003</v>
      </c>
      <c r="AH34" s="122">
        <f t="shared" si="20"/>
        <v>6514.6230600000017</v>
      </c>
      <c r="AI34" s="122"/>
      <c r="AJ34" s="120">
        <f t="shared" si="21"/>
        <v>4923.3955200000019</v>
      </c>
      <c r="AK34" s="121">
        <f>VLOOKUP(A34,Лист6!$A$2:$F$175,6,FALSE)</f>
        <v>9458.0720000000001</v>
      </c>
      <c r="AL34" s="121">
        <f t="shared" si="22"/>
        <v>604.0619999999999</v>
      </c>
      <c r="AM34" s="122">
        <f t="shared" si="23"/>
        <v>2742.4414799999995</v>
      </c>
      <c r="AN34" s="122"/>
      <c r="AO34" s="120">
        <f t="shared" si="24"/>
        <v>7665.8370000000014</v>
      </c>
      <c r="AP34" s="123">
        <v>9611.0339999999997</v>
      </c>
      <c r="AQ34" s="121">
        <f t="shared" si="25"/>
        <v>152.96199999999953</v>
      </c>
      <c r="AR34" s="121">
        <f t="shared" si="26"/>
        <v>694.44747999999788</v>
      </c>
      <c r="AS34" s="121"/>
      <c r="AT34" s="120">
        <f t="shared" si="27"/>
        <v>8360.2844799999984</v>
      </c>
      <c r="AU34" s="123">
        <v>9889.3700000000008</v>
      </c>
      <c r="AV34" s="121">
        <f t="shared" si="28"/>
        <v>278.33600000000115</v>
      </c>
      <c r="AW34" s="122">
        <f t="shared" si="29"/>
        <v>1263.6454400000052</v>
      </c>
      <c r="AX34" s="121">
        <f>8000</f>
        <v>8000</v>
      </c>
      <c r="AY34" s="120">
        <f t="shared" si="30"/>
        <v>1623.9299200000041</v>
      </c>
      <c r="AZ34" s="170">
        <v>10149.026</v>
      </c>
      <c r="BA34" s="121">
        <f t="shared" si="31"/>
        <v>259.65599999999904</v>
      </c>
      <c r="BB34" s="122">
        <f t="shared" si="43"/>
        <v>1248.9453599999954</v>
      </c>
      <c r="BC34" s="121">
        <v>3000</v>
      </c>
      <c r="BD34" s="144">
        <f t="shared" si="32"/>
        <v>-127.12472000000071</v>
      </c>
      <c r="BE34" s="123"/>
      <c r="BF34" s="121"/>
      <c r="BG34" s="122">
        <f t="shared" si="44"/>
        <v>0</v>
      </c>
      <c r="BH34" s="121"/>
      <c r="BI34" s="120">
        <f t="shared" si="34"/>
        <v>-127.12472000000071</v>
      </c>
      <c r="BJ34" s="123"/>
      <c r="BK34" s="121">
        <f t="shared" si="45"/>
        <v>0</v>
      </c>
      <c r="BL34" s="122">
        <f t="shared" si="46"/>
        <v>0</v>
      </c>
      <c r="BM34" s="121"/>
      <c r="BN34" s="120">
        <f t="shared" si="47"/>
        <v>-127.12472000000071</v>
      </c>
      <c r="BO34" s="123"/>
      <c r="BP34" s="121">
        <f t="shared" si="48"/>
        <v>0</v>
      </c>
      <c r="BQ34" s="122">
        <f t="shared" si="49"/>
        <v>0</v>
      </c>
      <c r="BR34" s="121"/>
      <c r="BS34" s="120">
        <f t="shared" si="50"/>
        <v>-127.12472000000071</v>
      </c>
      <c r="BT34" s="123"/>
      <c r="BU34" s="121">
        <f t="shared" si="51"/>
        <v>0</v>
      </c>
      <c r="BV34" s="122">
        <f t="shared" si="52"/>
        <v>0</v>
      </c>
      <c r="BW34" s="121"/>
      <c r="BX34" s="120">
        <f t="shared" si="53"/>
        <v>-127.12472000000071</v>
      </c>
      <c r="BY34" s="123"/>
      <c r="BZ34" s="111">
        <f t="shared" si="54"/>
        <v>0</v>
      </c>
      <c r="CA34" s="122">
        <f t="shared" si="55"/>
        <v>0</v>
      </c>
      <c r="CB34" s="121"/>
      <c r="CC34" s="120">
        <f t="shared" si="56"/>
        <v>-127.12472000000071</v>
      </c>
      <c r="CD34" s="123"/>
      <c r="CE34" s="111">
        <f t="shared" si="57"/>
        <v>0</v>
      </c>
      <c r="CF34" s="122">
        <f t="shared" si="58"/>
        <v>0</v>
      </c>
      <c r="CG34" s="121"/>
      <c r="CH34" s="120">
        <f t="shared" si="59"/>
        <v>-127.12472000000071</v>
      </c>
      <c r="CI34" s="123"/>
      <c r="CJ34" s="111">
        <f t="shared" si="64"/>
        <v>0</v>
      </c>
      <c r="CK34" s="122">
        <f t="shared" si="61"/>
        <v>0</v>
      </c>
      <c r="CL34" s="121"/>
      <c r="CM34" s="120">
        <f t="shared" si="62"/>
        <v>-127.12472000000071</v>
      </c>
      <c r="CN34" s="121"/>
      <c r="CO34" s="152">
        <f t="shared" si="35"/>
        <v>-127.12472000000071</v>
      </c>
      <c r="CP34" s="121"/>
      <c r="CQ34" s="152">
        <f t="shared" si="36"/>
        <v>-127.12472000000071</v>
      </c>
      <c r="CR34" s="121"/>
      <c r="CS34" s="196">
        <f t="shared" si="37"/>
        <v>-127.12472000000071</v>
      </c>
      <c r="CT34" s="121"/>
      <c r="CU34" s="196">
        <f t="shared" si="38"/>
        <v>-127.12472000000071</v>
      </c>
      <c r="CV34" s="121"/>
      <c r="CW34" s="196">
        <f t="shared" si="39"/>
        <v>-127.12472000000071</v>
      </c>
      <c r="CX34" s="121">
        <v>694.65</v>
      </c>
      <c r="CY34" s="196">
        <f t="shared" si="40"/>
        <v>-821.77472000000068</v>
      </c>
      <c r="CZ34" s="121"/>
      <c r="DA34" s="196">
        <f t="shared" si="41"/>
        <v>-821.77472000000068</v>
      </c>
      <c r="DB34" s="121"/>
      <c r="DC34" s="196">
        <f t="shared" si="42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7">G35/4.18</f>
        <v>0</v>
      </c>
      <c r="G35" s="182">
        <v>0</v>
      </c>
      <c r="H35" s="183">
        <v>464.07299999999998</v>
      </c>
      <c r="I35" s="121">
        <f t="shared" si="5"/>
        <v>35.038999999999987</v>
      </c>
      <c r="J35" s="122">
        <f t="shared" si="6"/>
        <v>146.46301999999994</v>
      </c>
      <c r="K35" s="184">
        <v>519.04600000000005</v>
      </c>
      <c r="L35" s="121">
        <f t="shared" si="7"/>
        <v>54.97300000000007</v>
      </c>
      <c r="M35" s="122">
        <f t="shared" si="8"/>
        <v>249.57742000000033</v>
      </c>
      <c r="N35" s="122">
        <f t="shared" si="9"/>
        <v>396.04044000000027</v>
      </c>
      <c r="O35" s="122">
        <f t="shared" si="66"/>
        <v>500.00044000000025</v>
      </c>
      <c r="P35" s="120">
        <v>-873.69</v>
      </c>
      <c r="Q35" s="121">
        <v>519.04600000000005</v>
      </c>
      <c r="R35" s="121">
        <f t="shared" si="10"/>
        <v>0</v>
      </c>
      <c r="S35" s="122">
        <f t="shared" si="11"/>
        <v>0</v>
      </c>
      <c r="T35" s="122"/>
      <c r="U35" s="120">
        <f t="shared" si="12"/>
        <v>-873.69</v>
      </c>
      <c r="V35" s="121">
        <v>519.04600000000005</v>
      </c>
      <c r="W35" s="121">
        <f t="shared" si="13"/>
        <v>0</v>
      </c>
      <c r="X35" s="122">
        <f t="shared" si="14"/>
        <v>0</v>
      </c>
      <c r="Y35" s="122"/>
      <c r="Z35" s="120">
        <f t="shared" si="15"/>
        <v>-873.69</v>
      </c>
      <c r="AA35" s="121">
        <f>VLOOKUP(B35,Лист3!$A$2:$C$175,3,FALSE)</f>
        <v>519.04600000000005</v>
      </c>
      <c r="AB35" s="121">
        <f t="shared" si="16"/>
        <v>0</v>
      </c>
      <c r="AC35" s="122">
        <f t="shared" si="17"/>
        <v>0</v>
      </c>
      <c r="AD35" s="122"/>
      <c r="AE35" s="120">
        <f t="shared" si="18"/>
        <v>-873.69</v>
      </c>
      <c r="AF35" s="121">
        <f>VLOOKUP(A35,Лист4!$A$2:$F$175,6,FALSE)</f>
        <v>519.04600000000005</v>
      </c>
      <c r="AG35" s="121">
        <f t="shared" si="19"/>
        <v>0</v>
      </c>
      <c r="AH35" s="122">
        <f t="shared" si="20"/>
        <v>0</v>
      </c>
      <c r="AI35" s="122"/>
      <c r="AJ35" s="120">
        <f t="shared" si="21"/>
        <v>-873.69</v>
      </c>
      <c r="AK35" s="121">
        <f>VLOOKUP(A35,Лист6!$A$2:$F$175,6,FALSE)</f>
        <v>519.04600000000005</v>
      </c>
      <c r="AL35" s="121">
        <f t="shared" si="22"/>
        <v>0</v>
      </c>
      <c r="AM35" s="122">
        <f t="shared" si="23"/>
        <v>0</v>
      </c>
      <c r="AN35" s="122"/>
      <c r="AO35" s="120">
        <f t="shared" si="24"/>
        <v>-873.69</v>
      </c>
      <c r="AP35" s="123">
        <v>663.04200000000003</v>
      </c>
      <c r="AQ35" s="121">
        <f t="shared" si="25"/>
        <v>143.99599999999998</v>
      </c>
      <c r="AR35" s="121">
        <f t="shared" si="26"/>
        <v>653.74183999999991</v>
      </c>
      <c r="AS35" s="121">
        <v>500</v>
      </c>
      <c r="AT35" s="120">
        <f t="shared" si="27"/>
        <v>-719.94816000000014</v>
      </c>
      <c r="AU35" s="192">
        <v>717.01</v>
      </c>
      <c r="AV35" s="121">
        <f t="shared" si="28"/>
        <v>53.967999999999961</v>
      </c>
      <c r="AW35" s="122">
        <f t="shared" si="29"/>
        <v>245.01471999999981</v>
      </c>
      <c r="AX35" s="121"/>
      <c r="AY35" s="158">
        <f t="shared" si="30"/>
        <v>-474.93344000000036</v>
      </c>
      <c r="AZ35" s="123"/>
      <c r="BA35" s="121"/>
      <c r="BB35" s="122">
        <f t="shared" si="43"/>
        <v>0</v>
      </c>
      <c r="BC35" s="121"/>
      <c r="BD35" s="120">
        <f t="shared" si="32"/>
        <v>-474.93344000000036</v>
      </c>
      <c r="BE35" s="123"/>
      <c r="BF35" s="121">
        <f t="shared" si="33"/>
        <v>0</v>
      </c>
      <c r="BG35" s="122">
        <f t="shared" si="44"/>
        <v>0</v>
      </c>
      <c r="BH35" s="121"/>
      <c r="BI35" s="120">
        <f t="shared" si="34"/>
        <v>-474.93344000000036</v>
      </c>
      <c r="BJ35" s="123"/>
      <c r="BK35" s="121">
        <f t="shared" si="45"/>
        <v>0</v>
      </c>
      <c r="BL35" s="122">
        <f t="shared" si="46"/>
        <v>0</v>
      </c>
      <c r="BM35" s="121"/>
      <c r="BN35" s="157">
        <f t="shared" si="47"/>
        <v>-474.93344000000036</v>
      </c>
      <c r="BO35" s="123"/>
      <c r="BP35" s="121">
        <f t="shared" si="48"/>
        <v>0</v>
      </c>
      <c r="BQ35" s="122">
        <f t="shared" si="49"/>
        <v>0</v>
      </c>
      <c r="BR35" s="121"/>
      <c r="BS35" s="120">
        <f t="shared" si="50"/>
        <v>-474.93344000000036</v>
      </c>
      <c r="BT35" s="123"/>
      <c r="BU35" s="121">
        <f t="shared" si="51"/>
        <v>0</v>
      </c>
      <c r="BV35" s="122">
        <f t="shared" si="52"/>
        <v>0</v>
      </c>
      <c r="BW35" s="121"/>
      <c r="BX35" s="120">
        <f t="shared" si="53"/>
        <v>-474.93344000000036</v>
      </c>
      <c r="BY35" s="123"/>
      <c r="BZ35" s="111">
        <f t="shared" si="54"/>
        <v>0</v>
      </c>
      <c r="CA35" s="122">
        <f t="shared" si="55"/>
        <v>0</v>
      </c>
      <c r="CB35" s="121"/>
      <c r="CC35" s="120">
        <f t="shared" si="56"/>
        <v>-474.93344000000036</v>
      </c>
      <c r="CD35" s="123"/>
      <c r="CE35" s="111">
        <f t="shared" si="57"/>
        <v>0</v>
      </c>
      <c r="CF35" s="122">
        <f t="shared" si="58"/>
        <v>0</v>
      </c>
      <c r="CG35" s="121"/>
      <c r="CH35" s="120">
        <f t="shared" si="59"/>
        <v>-474.93344000000036</v>
      </c>
      <c r="CI35" s="123"/>
      <c r="CJ35" s="111">
        <f t="shared" si="64"/>
        <v>0</v>
      </c>
      <c r="CK35" s="122">
        <f t="shared" si="61"/>
        <v>0</v>
      </c>
      <c r="CL35" s="121"/>
      <c r="CM35" s="120">
        <f t="shared" si="62"/>
        <v>-474.93344000000036</v>
      </c>
      <c r="CN35" s="121"/>
      <c r="CO35" s="152">
        <f t="shared" si="35"/>
        <v>-474.93344000000036</v>
      </c>
      <c r="CP35" s="121"/>
      <c r="CQ35" s="152">
        <f t="shared" si="36"/>
        <v>-474.93344000000036</v>
      </c>
      <c r="CR35" s="121"/>
      <c r="CS35" s="196">
        <f t="shared" si="37"/>
        <v>-474.93344000000036</v>
      </c>
      <c r="CT35" s="121"/>
      <c r="CU35" s="196">
        <f t="shared" si="38"/>
        <v>-474.93344000000036</v>
      </c>
      <c r="CV35" s="121"/>
      <c r="CW35" s="196">
        <f t="shared" si="39"/>
        <v>-474.93344000000036</v>
      </c>
      <c r="CX35" s="121"/>
      <c r="CY35" s="196">
        <f t="shared" si="40"/>
        <v>-474.93344000000036</v>
      </c>
      <c r="CZ35" s="121"/>
      <c r="DA35" s="196">
        <f t="shared" si="41"/>
        <v>-474.93344000000036</v>
      </c>
      <c r="DB35" s="121"/>
      <c r="DC35" s="196">
        <f t="shared" si="42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7"/>
        <v>0</v>
      </c>
      <c r="G36" s="182">
        <v>0</v>
      </c>
      <c r="H36" s="183">
        <v>0</v>
      </c>
      <c r="I36" s="121">
        <f t="shared" si="5"/>
        <v>0</v>
      </c>
      <c r="J36" s="122">
        <f t="shared" si="6"/>
        <v>0</v>
      </c>
      <c r="K36" s="184">
        <v>598.06500000000005</v>
      </c>
      <c r="L36" s="121">
        <f t="shared" si="7"/>
        <v>598.06500000000005</v>
      </c>
      <c r="M36" s="122">
        <f t="shared" si="8"/>
        <v>2715.2151000000003</v>
      </c>
      <c r="N36" s="122">
        <f t="shared" si="9"/>
        <v>2715.2151000000003</v>
      </c>
      <c r="O36" s="122">
        <v>0</v>
      </c>
      <c r="P36" s="120">
        <f t="shared" si="63"/>
        <v>2715.2151000000003</v>
      </c>
      <c r="Q36" s="121">
        <v>598.06500000000005</v>
      </c>
      <c r="R36" s="121">
        <f t="shared" si="10"/>
        <v>0</v>
      </c>
      <c r="S36" s="122">
        <f t="shared" si="11"/>
        <v>0</v>
      </c>
      <c r="T36" s="122"/>
      <c r="U36" s="120">
        <f t="shared" si="12"/>
        <v>2715.2151000000003</v>
      </c>
      <c r="V36" s="121">
        <v>598.06500000000005</v>
      </c>
      <c r="W36" s="121">
        <f t="shared" si="13"/>
        <v>0</v>
      </c>
      <c r="X36" s="122">
        <f t="shared" si="14"/>
        <v>0</v>
      </c>
      <c r="Y36" s="122"/>
      <c r="Z36" s="120">
        <f t="shared" si="15"/>
        <v>2715.2151000000003</v>
      </c>
      <c r="AA36" s="121">
        <f>VLOOKUP(B36,Лист3!$A$2:$C$175,3,FALSE)</f>
        <v>598.06500000000005</v>
      </c>
      <c r="AB36" s="121">
        <f t="shared" si="16"/>
        <v>0</v>
      </c>
      <c r="AC36" s="122">
        <f t="shared" si="17"/>
        <v>0</v>
      </c>
      <c r="AD36" s="122"/>
      <c r="AE36" s="120">
        <f t="shared" si="18"/>
        <v>2715.2151000000003</v>
      </c>
      <c r="AF36" s="121">
        <f>VLOOKUP(A36,Лист4!$A$2:$F$175,6,FALSE)</f>
        <v>598.06500000000005</v>
      </c>
      <c r="AG36" s="121">
        <f t="shared" si="19"/>
        <v>0</v>
      </c>
      <c r="AH36" s="122">
        <f t="shared" si="20"/>
        <v>0</v>
      </c>
      <c r="AI36" s="122"/>
      <c r="AJ36" s="120">
        <f t="shared" si="21"/>
        <v>2715.2151000000003</v>
      </c>
      <c r="AK36" s="121">
        <f>VLOOKUP(A36,Лист6!$A$2:$F$175,6,FALSE)</f>
        <v>1063.046</v>
      </c>
      <c r="AL36" s="121">
        <f t="shared" si="22"/>
        <v>464.98099999999999</v>
      </c>
      <c r="AM36" s="122">
        <f t="shared" si="23"/>
        <v>2111.0137399999999</v>
      </c>
      <c r="AN36" s="122"/>
      <c r="AO36" s="120">
        <f t="shared" si="24"/>
        <v>4826.2288399999998</v>
      </c>
      <c r="AP36" s="123">
        <v>1565.0740000000001</v>
      </c>
      <c r="AQ36" s="121">
        <f t="shared" si="25"/>
        <v>502.02800000000002</v>
      </c>
      <c r="AR36" s="121">
        <f t="shared" si="26"/>
        <v>2279.20712</v>
      </c>
      <c r="AS36" s="121"/>
      <c r="AT36" s="120">
        <f t="shared" si="27"/>
        <v>7105.4359599999998</v>
      </c>
      <c r="AU36" s="123">
        <v>1765.037</v>
      </c>
      <c r="AV36" s="121">
        <f t="shared" si="28"/>
        <v>199.96299999999997</v>
      </c>
      <c r="AW36" s="122">
        <f t="shared" si="29"/>
        <v>907.83201999999983</v>
      </c>
      <c r="AX36" s="121"/>
      <c r="AY36" s="120">
        <f t="shared" si="30"/>
        <v>8013.2679799999996</v>
      </c>
      <c r="AZ36" s="123">
        <v>1906.038</v>
      </c>
      <c r="BA36" s="121">
        <f t="shared" si="31"/>
        <v>141.00099999999998</v>
      </c>
      <c r="BB36" s="122">
        <f t="shared" si="43"/>
        <v>678.21480999999983</v>
      </c>
      <c r="BC36" s="121"/>
      <c r="BD36" s="120">
        <f t="shared" si="32"/>
        <v>8691.48279</v>
      </c>
      <c r="BE36" s="123">
        <v>2294.0030000000002</v>
      </c>
      <c r="BF36" s="121">
        <f t="shared" si="33"/>
        <v>387.96500000000015</v>
      </c>
      <c r="BG36" s="122">
        <f t="shared" si="44"/>
        <v>1866.1116500000005</v>
      </c>
      <c r="BH36" s="121"/>
      <c r="BI36" s="120">
        <f t="shared" si="34"/>
        <v>10557.594440000001</v>
      </c>
      <c r="BJ36" s="123">
        <v>2685.076</v>
      </c>
      <c r="BK36" s="121">
        <f t="shared" si="45"/>
        <v>391.07299999999987</v>
      </c>
      <c r="BL36" s="122">
        <f t="shared" si="46"/>
        <v>1881.0611299999991</v>
      </c>
      <c r="BM36" s="121"/>
      <c r="BN36" s="120">
        <f t="shared" si="47"/>
        <v>12438.655569999999</v>
      </c>
      <c r="BO36" s="123">
        <v>3612.0839999999998</v>
      </c>
      <c r="BP36" s="121">
        <f>BO36-BJ36</f>
        <v>927.00799999999981</v>
      </c>
      <c r="BQ36" s="122">
        <f t="shared" si="49"/>
        <v>4458.9084799999991</v>
      </c>
      <c r="BR36" s="121"/>
      <c r="BS36" s="120">
        <f t="shared" si="50"/>
        <v>16897.564049999997</v>
      </c>
      <c r="BT36" s="231">
        <v>4882.0590000000002</v>
      </c>
      <c r="BU36" s="121">
        <f t="shared" si="51"/>
        <v>1269.9750000000004</v>
      </c>
      <c r="BV36" s="212">
        <f t="shared" si="52"/>
        <v>6108.5797500000017</v>
      </c>
      <c r="BW36" s="121"/>
      <c r="BX36" s="180">
        <f t="shared" si="53"/>
        <v>23006.143799999998</v>
      </c>
      <c r="BY36" s="123"/>
      <c r="BZ36" s="111"/>
      <c r="CA36" s="122">
        <f t="shared" si="55"/>
        <v>0</v>
      </c>
      <c r="CB36" s="121"/>
      <c r="CC36" s="120">
        <f t="shared" si="56"/>
        <v>23006.143799999998</v>
      </c>
      <c r="CD36" s="123"/>
      <c r="CE36" s="111">
        <f t="shared" si="57"/>
        <v>0</v>
      </c>
      <c r="CF36" s="122">
        <f t="shared" si="58"/>
        <v>0</v>
      </c>
      <c r="CG36" s="121"/>
      <c r="CH36" s="120">
        <f t="shared" si="59"/>
        <v>23006.143799999998</v>
      </c>
      <c r="CI36" s="123"/>
      <c r="CJ36" s="111">
        <f t="shared" si="64"/>
        <v>0</v>
      </c>
      <c r="CK36" s="122">
        <f t="shared" si="61"/>
        <v>0</v>
      </c>
      <c r="CL36" s="121"/>
      <c r="CM36" s="120">
        <f t="shared" si="62"/>
        <v>23006.143799999998</v>
      </c>
      <c r="CN36" s="121"/>
      <c r="CO36" s="196">
        <f t="shared" si="35"/>
        <v>23006.143799999998</v>
      </c>
      <c r="CP36" s="111"/>
      <c r="CQ36" s="196">
        <f t="shared" si="36"/>
        <v>23006.143799999998</v>
      </c>
      <c r="CR36" s="111"/>
      <c r="CS36" s="196">
        <f t="shared" si="37"/>
        <v>23006.143799999998</v>
      </c>
      <c r="CT36" s="111"/>
      <c r="CU36" s="196">
        <f t="shared" si="38"/>
        <v>23006.143799999998</v>
      </c>
      <c r="CV36" s="111"/>
      <c r="CW36" s="196">
        <f t="shared" si="39"/>
        <v>23006.143799999998</v>
      </c>
      <c r="CX36" s="111"/>
      <c r="CY36" s="196">
        <f t="shared" si="40"/>
        <v>23006.143799999998</v>
      </c>
      <c r="CZ36" s="111"/>
      <c r="DA36" s="196">
        <f t="shared" si="41"/>
        <v>23006.143799999998</v>
      </c>
      <c r="DB36" s="111"/>
      <c r="DC36" s="196">
        <f t="shared" si="42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7"/>
        <v>0</v>
      </c>
      <c r="G37" s="182">
        <v>0</v>
      </c>
      <c r="H37" s="183">
        <v>2777.0010000000002</v>
      </c>
      <c r="I37" s="121">
        <f t="shared" si="5"/>
        <v>576.92900000000009</v>
      </c>
      <c r="J37" s="122">
        <f t="shared" si="6"/>
        <v>2411.56322</v>
      </c>
      <c r="K37" s="184">
        <v>3787.0720000000001</v>
      </c>
      <c r="L37" s="121">
        <f t="shared" si="7"/>
        <v>1010.0709999999999</v>
      </c>
      <c r="M37" s="122">
        <f t="shared" si="8"/>
        <v>4585.7223399999993</v>
      </c>
      <c r="N37" s="122">
        <f t="shared" si="9"/>
        <v>6997.2855599999994</v>
      </c>
      <c r="O37" s="122">
        <f t="shared" si="66"/>
        <v>3999.9955599999989</v>
      </c>
      <c r="P37" s="120">
        <v>2134.2800000000002</v>
      </c>
      <c r="Q37" s="121">
        <v>3835.0929999999998</v>
      </c>
      <c r="R37" s="121">
        <f t="shared" si="10"/>
        <v>48.020999999999731</v>
      </c>
      <c r="S37" s="122">
        <f t="shared" si="11"/>
        <v>218.01533999999879</v>
      </c>
      <c r="T37" s="122">
        <v>1461</v>
      </c>
      <c r="U37" s="120">
        <f t="shared" si="12"/>
        <v>891.29533999999876</v>
      </c>
      <c r="V37" s="121">
        <v>3835.0929999999998</v>
      </c>
      <c r="W37" s="121">
        <f t="shared" si="13"/>
        <v>0</v>
      </c>
      <c r="X37" s="122">
        <f t="shared" si="14"/>
        <v>0</v>
      </c>
      <c r="Y37" s="122">
        <v>673.28</v>
      </c>
      <c r="Z37" s="120">
        <f t="shared" si="15"/>
        <v>218.01533999999879</v>
      </c>
      <c r="AA37" s="121">
        <f>VLOOKUP(B37,Лист3!$A$2:$C$175,3,FALSE)</f>
        <v>3835.0929999999998</v>
      </c>
      <c r="AB37" s="121">
        <f t="shared" si="16"/>
        <v>0</v>
      </c>
      <c r="AC37" s="122">
        <f t="shared" si="17"/>
        <v>0</v>
      </c>
      <c r="AD37" s="122"/>
      <c r="AE37" s="120">
        <f t="shared" si="18"/>
        <v>218.01533999999879</v>
      </c>
      <c r="AF37" s="121">
        <f>VLOOKUP(A37,Лист4!$A$2:$F$175,6,FALSE)</f>
        <v>3835.0929999999998</v>
      </c>
      <c r="AG37" s="121">
        <f t="shared" si="19"/>
        <v>0</v>
      </c>
      <c r="AH37" s="122">
        <f t="shared" si="20"/>
        <v>0</v>
      </c>
      <c r="AI37" s="122"/>
      <c r="AJ37" s="120">
        <f t="shared" si="21"/>
        <v>218.01533999999879</v>
      </c>
      <c r="AK37" s="121">
        <f>VLOOKUP(A37,Лист6!$A$2:$F$175,6,FALSE)</f>
        <v>3847.0010000000002</v>
      </c>
      <c r="AL37" s="121">
        <f t="shared" si="22"/>
        <v>11.908000000000357</v>
      </c>
      <c r="AM37" s="122">
        <f t="shared" si="23"/>
        <v>54.06232000000162</v>
      </c>
      <c r="AN37" s="122"/>
      <c r="AO37" s="120">
        <f t="shared" si="24"/>
        <v>272.07766000000038</v>
      </c>
      <c r="AP37" s="123">
        <v>4004.07</v>
      </c>
      <c r="AQ37" s="121">
        <f t="shared" si="25"/>
        <v>157.06899999999996</v>
      </c>
      <c r="AR37" s="121">
        <f t="shared" si="26"/>
        <v>713.09325999999987</v>
      </c>
      <c r="AS37" s="121"/>
      <c r="AT37" s="120">
        <f t="shared" si="27"/>
        <v>985.17092000000025</v>
      </c>
      <c r="AU37" s="123">
        <v>4539.0420000000004</v>
      </c>
      <c r="AV37" s="121">
        <f t="shared" si="28"/>
        <v>534.97200000000021</v>
      </c>
      <c r="AW37" s="122">
        <f t="shared" si="29"/>
        <v>2428.7728800000009</v>
      </c>
      <c r="AX37" s="121"/>
      <c r="AY37" s="120">
        <f t="shared" si="30"/>
        <v>3413.9438000000009</v>
      </c>
      <c r="AZ37" s="123">
        <v>4901.0219999999999</v>
      </c>
      <c r="BA37" s="121">
        <f t="shared" si="31"/>
        <v>361.97999999999956</v>
      </c>
      <c r="BB37" s="122">
        <f t="shared" si="43"/>
        <v>1741.1237999999978</v>
      </c>
      <c r="BC37" s="121"/>
      <c r="BD37" s="120">
        <f t="shared" si="32"/>
        <v>5155.0675999999985</v>
      </c>
      <c r="BE37" s="170">
        <v>4901.0219999999999</v>
      </c>
      <c r="BF37" s="121">
        <f t="shared" si="33"/>
        <v>0</v>
      </c>
      <c r="BG37" s="122">
        <f t="shared" si="44"/>
        <v>0</v>
      </c>
      <c r="BH37" s="121"/>
      <c r="BI37" s="152">
        <f t="shared" si="34"/>
        <v>5155.0675999999985</v>
      </c>
      <c r="BJ37" s="123"/>
      <c r="BK37" s="121"/>
      <c r="BL37" s="122">
        <f t="shared" si="46"/>
        <v>0</v>
      </c>
      <c r="BM37" s="121">
        <v>3836.3</v>
      </c>
      <c r="BN37" s="196">
        <f t="shared" si="47"/>
        <v>1318.7675999999983</v>
      </c>
      <c r="BO37" s="123"/>
      <c r="BP37" s="121">
        <f t="shared" si="48"/>
        <v>0</v>
      </c>
      <c r="BQ37" s="122">
        <f t="shared" si="49"/>
        <v>0</v>
      </c>
      <c r="BR37" s="121"/>
      <c r="BS37" s="120">
        <f t="shared" si="50"/>
        <v>1318.7675999999983</v>
      </c>
      <c r="BT37" s="123"/>
      <c r="BU37" s="121">
        <f t="shared" si="51"/>
        <v>0</v>
      </c>
      <c r="BV37" s="122">
        <f t="shared" si="52"/>
        <v>0</v>
      </c>
      <c r="BW37" s="121"/>
      <c r="BX37" s="120">
        <f t="shared" si="53"/>
        <v>1318.7675999999983</v>
      </c>
      <c r="BY37" s="123"/>
      <c r="BZ37" s="111">
        <f t="shared" si="54"/>
        <v>0</v>
      </c>
      <c r="CA37" s="122">
        <f t="shared" si="55"/>
        <v>0</v>
      </c>
      <c r="CB37" s="121"/>
      <c r="CC37" s="120">
        <f t="shared" si="56"/>
        <v>1318.7675999999983</v>
      </c>
      <c r="CD37" s="123"/>
      <c r="CE37" s="111">
        <f t="shared" si="57"/>
        <v>0</v>
      </c>
      <c r="CF37" s="122">
        <f t="shared" si="58"/>
        <v>0</v>
      </c>
      <c r="CG37" s="121"/>
      <c r="CH37" s="120">
        <f t="shared" si="59"/>
        <v>1318.7675999999983</v>
      </c>
      <c r="CI37" s="123"/>
      <c r="CJ37" s="111">
        <f t="shared" si="64"/>
        <v>0</v>
      </c>
      <c r="CK37" s="122">
        <f t="shared" si="61"/>
        <v>0</v>
      </c>
      <c r="CL37" s="121"/>
      <c r="CM37" s="120">
        <f t="shared" si="62"/>
        <v>1318.7675999999983</v>
      </c>
      <c r="CN37" s="121"/>
      <c r="CO37" s="196">
        <f t="shared" si="35"/>
        <v>1318.7675999999983</v>
      </c>
      <c r="CP37" s="111"/>
      <c r="CQ37" s="196">
        <f t="shared" si="36"/>
        <v>1318.7675999999983</v>
      </c>
      <c r="CR37" s="111"/>
      <c r="CS37" s="196">
        <f t="shared" si="37"/>
        <v>1318.7675999999983</v>
      </c>
      <c r="CT37" s="111"/>
      <c r="CU37" s="196">
        <f t="shared" si="38"/>
        <v>1318.7675999999983</v>
      </c>
      <c r="CV37" s="111"/>
      <c r="CW37" s="196">
        <f t="shared" si="39"/>
        <v>1318.7675999999983</v>
      </c>
      <c r="CX37" s="111"/>
      <c r="CY37" s="196">
        <f t="shared" si="40"/>
        <v>1318.7675999999983</v>
      </c>
      <c r="CZ37" s="111"/>
      <c r="DA37" s="196">
        <f t="shared" si="41"/>
        <v>1318.7675999999983</v>
      </c>
      <c r="DB37" s="111"/>
      <c r="DC37" s="196">
        <f t="shared" si="42"/>
        <v>1318.7675999999983</v>
      </c>
      <c r="DD37" s="111"/>
      <c r="DE37" s="196">
        <f t="shared" ref="DE37:DE68" si="68">DC37-DD37</f>
        <v>1318.7675999999983</v>
      </c>
      <c r="DF37" s="111"/>
      <c r="DG37" s="196">
        <f t="shared" ref="DG37:DG68" si="69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7"/>
        <v>0</v>
      </c>
      <c r="G38" s="182">
        <v>0</v>
      </c>
      <c r="H38" s="183">
        <v>0</v>
      </c>
      <c r="I38" s="121">
        <f t="shared" si="5"/>
        <v>0</v>
      </c>
      <c r="J38" s="122">
        <f t="shared" si="6"/>
        <v>0</v>
      </c>
      <c r="K38" s="184">
        <v>0</v>
      </c>
      <c r="L38" s="121">
        <f t="shared" si="7"/>
        <v>0</v>
      </c>
      <c r="M38" s="122">
        <f t="shared" si="8"/>
        <v>0</v>
      </c>
      <c r="N38" s="122">
        <f t="shared" si="9"/>
        <v>0</v>
      </c>
      <c r="O38" s="122">
        <v>0</v>
      </c>
      <c r="P38" s="120">
        <f t="shared" si="63"/>
        <v>0</v>
      </c>
      <c r="Q38" s="121">
        <v>0</v>
      </c>
      <c r="R38" s="121">
        <f t="shared" si="10"/>
        <v>0</v>
      </c>
      <c r="S38" s="122">
        <f t="shared" si="11"/>
        <v>0</v>
      </c>
      <c r="T38" s="122"/>
      <c r="U38" s="120">
        <f t="shared" si="12"/>
        <v>0</v>
      </c>
      <c r="V38" s="121">
        <v>0</v>
      </c>
      <c r="W38" s="121">
        <f t="shared" si="13"/>
        <v>0</v>
      </c>
      <c r="X38" s="122">
        <f t="shared" si="14"/>
        <v>0</v>
      </c>
      <c r="Y38" s="122"/>
      <c r="Z38" s="120">
        <f t="shared" si="15"/>
        <v>0</v>
      </c>
      <c r="AA38" s="121">
        <f>VLOOKUP(B38,Лист3!$A$2:$C$175,3,FALSE)</f>
        <v>0</v>
      </c>
      <c r="AB38" s="121">
        <f t="shared" si="16"/>
        <v>0</v>
      </c>
      <c r="AC38" s="122">
        <f t="shared" si="17"/>
        <v>0</v>
      </c>
      <c r="AD38" s="122"/>
      <c r="AE38" s="120">
        <f t="shared" si="18"/>
        <v>0</v>
      </c>
      <c r="AF38" s="121">
        <f>VLOOKUP(A38,Лист4!$A$2:$F$175,6,FALSE)</f>
        <v>0</v>
      </c>
      <c r="AG38" s="121">
        <f t="shared" si="19"/>
        <v>0</v>
      </c>
      <c r="AH38" s="122">
        <f t="shared" si="20"/>
        <v>0</v>
      </c>
      <c r="AI38" s="122"/>
      <c r="AJ38" s="120">
        <f t="shared" si="21"/>
        <v>0</v>
      </c>
      <c r="AK38" s="121">
        <f>VLOOKUP(A38,Лист6!$A$2:$F$175,6,FALSE)</f>
        <v>0</v>
      </c>
      <c r="AL38" s="121">
        <f t="shared" si="22"/>
        <v>0</v>
      </c>
      <c r="AM38" s="122">
        <f t="shared" si="23"/>
        <v>0</v>
      </c>
      <c r="AN38" s="122"/>
      <c r="AO38" s="120">
        <f t="shared" si="24"/>
        <v>0</v>
      </c>
      <c r="AP38" s="123">
        <v>0</v>
      </c>
      <c r="AQ38" s="121">
        <f t="shared" si="25"/>
        <v>0</v>
      </c>
      <c r="AR38" s="121">
        <f t="shared" si="26"/>
        <v>0</v>
      </c>
      <c r="AS38" s="121"/>
      <c r="AT38" s="120">
        <f t="shared" si="27"/>
        <v>0</v>
      </c>
      <c r="AU38" s="123">
        <v>0</v>
      </c>
      <c r="AV38" s="121">
        <f t="shared" si="28"/>
        <v>0</v>
      </c>
      <c r="AW38" s="122">
        <f t="shared" si="29"/>
        <v>0</v>
      </c>
      <c r="AX38" s="121"/>
      <c r="AY38" s="120">
        <f t="shared" si="30"/>
        <v>0</v>
      </c>
      <c r="AZ38" s="123">
        <v>0</v>
      </c>
      <c r="BA38" s="121">
        <f t="shared" si="31"/>
        <v>0</v>
      </c>
      <c r="BB38" s="122">
        <f t="shared" si="43"/>
        <v>0</v>
      </c>
      <c r="BC38" s="121"/>
      <c r="BD38" s="120">
        <f t="shared" si="32"/>
        <v>0</v>
      </c>
      <c r="BE38" s="123">
        <v>0</v>
      </c>
      <c r="BF38" s="121">
        <f t="shared" si="33"/>
        <v>0</v>
      </c>
      <c r="BG38" s="122">
        <f t="shared" si="44"/>
        <v>0</v>
      </c>
      <c r="BH38" s="121"/>
      <c r="BI38" s="120">
        <f t="shared" si="34"/>
        <v>0</v>
      </c>
      <c r="BJ38" s="123">
        <v>0</v>
      </c>
      <c r="BK38" s="121">
        <f t="shared" si="45"/>
        <v>0</v>
      </c>
      <c r="BL38" s="122">
        <f t="shared" si="46"/>
        <v>0</v>
      </c>
      <c r="BM38" s="121"/>
      <c r="BN38" s="120">
        <f t="shared" si="47"/>
        <v>0</v>
      </c>
      <c r="BO38" s="123">
        <v>0</v>
      </c>
      <c r="BP38" s="121">
        <f t="shared" si="48"/>
        <v>0</v>
      </c>
      <c r="BQ38" s="122">
        <f t="shared" si="49"/>
        <v>0</v>
      </c>
      <c r="BR38" s="121"/>
      <c r="BS38" s="120">
        <f t="shared" si="50"/>
        <v>0</v>
      </c>
      <c r="BT38" s="123"/>
      <c r="BU38" s="121">
        <f t="shared" si="51"/>
        <v>0</v>
      </c>
      <c r="BV38" s="122">
        <f t="shared" si="52"/>
        <v>0</v>
      </c>
      <c r="BW38" s="121"/>
      <c r="BX38" s="120">
        <f t="shared" si="53"/>
        <v>0</v>
      </c>
      <c r="BY38" s="123"/>
      <c r="BZ38" s="111">
        <f t="shared" si="54"/>
        <v>0</v>
      </c>
      <c r="CA38" s="122">
        <f t="shared" si="55"/>
        <v>0</v>
      </c>
      <c r="CB38" s="121"/>
      <c r="CC38" s="120">
        <f t="shared" si="56"/>
        <v>0</v>
      </c>
      <c r="CD38" s="123">
        <v>0</v>
      </c>
      <c r="CE38" s="111">
        <f t="shared" si="57"/>
        <v>0</v>
      </c>
      <c r="CF38" s="122">
        <f t="shared" si="58"/>
        <v>0</v>
      </c>
      <c r="CG38" s="121"/>
      <c r="CH38" s="120">
        <f t="shared" si="59"/>
        <v>0</v>
      </c>
      <c r="CI38" s="123">
        <v>0</v>
      </c>
      <c r="CJ38" s="111">
        <f t="shared" si="64"/>
        <v>0</v>
      </c>
      <c r="CK38" s="122">
        <f t="shared" si="61"/>
        <v>0</v>
      </c>
      <c r="CL38" s="121"/>
      <c r="CM38" s="120">
        <f t="shared" si="62"/>
        <v>0</v>
      </c>
      <c r="CN38" s="121"/>
      <c r="CO38" s="196">
        <f t="shared" si="35"/>
        <v>0</v>
      </c>
      <c r="CP38" s="111"/>
      <c r="CQ38" s="196">
        <f t="shared" si="36"/>
        <v>0</v>
      </c>
      <c r="CR38" s="111"/>
      <c r="CS38" s="196">
        <f t="shared" si="37"/>
        <v>0</v>
      </c>
      <c r="CT38" s="111"/>
      <c r="CU38" s="196">
        <f t="shared" si="38"/>
        <v>0</v>
      </c>
      <c r="CV38" s="111"/>
      <c r="CW38" s="196">
        <f t="shared" si="39"/>
        <v>0</v>
      </c>
      <c r="CX38" s="111"/>
      <c r="CY38" s="196">
        <f t="shared" si="40"/>
        <v>0</v>
      </c>
      <c r="CZ38" s="111"/>
      <c r="DA38" s="196">
        <f t="shared" si="41"/>
        <v>0</v>
      </c>
      <c r="DB38" s="111"/>
      <c r="DC38" s="196">
        <f t="shared" si="42"/>
        <v>0</v>
      </c>
      <c r="DD38" s="111"/>
      <c r="DE38" s="196">
        <f t="shared" si="68"/>
        <v>0</v>
      </c>
      <c r="DF38" s="111"/>
      <c r="DG38" s="196">
        <f t="shared" si="69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7"/>
        <v>0</v>
      </c>
      <c r="G39" s="122"/>
      <c r="H39" s="183">
        <v>0</v>
      </c>
      <c r="I39" s="121">
        <f t="shared" si="5"/>
        <v>0</v>
      </c>
      <c r="J39" s="122">
        <f t="shared" si="6"/>
        <v>0</v>
      </c>
      <c r="K39" s="184">
        <v>0</v>
      </c>
      <c r="L39" s="121">
        <f t="shared" si="7"/>
        <v>0</v>
      </c>
      <c r="M39" s="122">
        <f t="shared" si="8"/>
        <v>0</v>
      </c>
      <c r="N39" s="122">
        <f t="shared" si="9"/>
        <v>0</v>
      </c>
      <c r="O39" s="122">
        <v>0</v>
      </c>
      <c r="P39" s="120">
        <f t="shared" si="63"/>
        <v>0</v>
      </c>
      <c r="Q39" s="121">
        <v>0</v>
      </c>
      <c r="R39" s="121">
        <f t="shared" si="10"/>
        <v>0</v>
      </c>
      <c r="S39" s="122">
        <f t="shared" si="11"/>
        <v>0</v>
      </c>
      <c r="T39" s="122"/>
      <c r="U39" s="120">
        <f t="shared" si="12"/>
        <v>0</v>
      </c>
      <c r="V39" s="121">
        <v>0</v>
      </c>
      <c r="W39" s="121">
        <f t="shared" si="13"/>
        <v>0</v>
      </c>
      <c r="X39" s="122">
        <f t="shared" si="14"/>
        <v>0</v>
      </c>
      <c r="Y39" s="122"/>
      <c r="Z39" s="120">
        <f t="shared" si="15"/>
        <v>0</v>
      </c>
      <c r="AA39" s="121">
        <f>VLOOKUP(B39,Лист3!$A$2:$C$175,3,FALSE)</f>
        <v>0</v>
      </c>
      <c r="AB39" s="121">
        <f t="shared" si="16"/>
        <v>0</v>
      </c>
      <c r="AC39" s="122">
        <f t="shared" si="17"/>
        <v>0</v>
      </c>
      <c r="AD39" s="122"/>
      <c r="AE39" s="120">
        <f t="shared" si="18"/>
        <v>0</v>
      </c>
      <c r="AF39" s="121">
        <f>VLOOKUP(A39,Лист4!$A$2:$F$175,6,FALSE)</f>
        <v>0</v>
      </c>
      <c r="AG39" s="121">
        <f t="shared" si="19"/>
        <v>0</v>
      </c>
      <c r="AH39" s="122">
        <f t="shared" si="20"/>
        <v>0</v>
      </c>
      <c r="AI39" s="122"/>
      <c r="AJ39" s="120">
        <f t="shared" si="21"/>
        <v>0</v>
      </c>
      <c r="AK39" s="121">
        <f>VLOOKUP(A39,Лист6!$A$2:$F$175,6,FALSE)</f>
        <v>0</v>
      </c>
      <c r="AL39" s="121">
        <f t="shared" si="22"/>
        <v>0</v>
      </c>
      <c r="AM39" s="122">
        <f t="shared" si="23"/>
        <v>0</v>
      </c>
      <c r="AN39" s="122"/>
      <c r="AO39" s="120">
        <f t="shared" si="24"/>
        <v>0</v>
      </c>
      <c r="AP39" s="123">
        <v>0</v>
      </c>
      <c r="AQ39" s="121">
        <f t="shared" si="25"/>
        <v>0</v>
      </c>
      <c r="AR39" s="121">
        <f t="shared" si="26"/>
        <v>0</v>
      </c>
      <c r="AS39" s="121"/>
      <c r="AT39" s="120">
        <f t="shared" si="27"/>
        <v>0</v>
      </c>
      <c r="AU39" s="123">
        <v>0</v>
      </c>
      <c r="AV39" s="121">
        <f t="shared" si="28"/>
        <v>0</v>
      </c>
      <c r="AW39" s="122">
        <f t="shared" si="29"/>
        <v>0</v>
      </c>
      <c r="AX39" s="121"/>
      <c r="AY39" s="120">
        <f t="shared" si="30"/>
        <v>0</v>
      </c>
      <c r="AZ39" s="123">
        <v>0</v>
      </c>
      <c r="BA39" s="121">
        <f t="shared" si="31"/>
        <v>0</v>
      </c>
      <c r="BB39" s="122">
        <f t="shared" si="43"/>
        <v>0</v>
      </c>
      <c r="BC39" s="121"/>
      <c r="BD39" s="120">
        <f t="shared" si="32"/>
        <v>0</v>
      </c>
      <c r="BE39" s="123">
        <v>0</v>
      </c>
      <c r="BF39" s="121">
        <f t="shared" si="33"/>
        <v>0</v>
      </c>
      <c r="BG39" s="122">
        <f t="shared" si="44"/>
        <v>0</v>
      </c>
      <c r="BH39" s="121"/>
      <c r="BI39" s="120">
        <f t="shared" si="34"/>
        <v>0</v>
      </c>
      <c r="BJ39" s="123">
        <v>0</v>
      </c>
      <c r="BK39" s="121">
        <f t="shared" si="45"/>
        <v>0</v>
      </c>
      <c r="BL39" s="122">
        <f t="shared" si="46"/>
        <v>0</v>
      </c>
      <c r="BM39" s="121"/>
      <c r="BN39" s="120">
        <f t="shared" si="47"/>
        <v>0</v>
      </c>
      <c r="BO39" s="123"/>
      <c r="BP39" s="121">
        <f t="shared" si="48"/>
        <v>0</v>
      </c>
      <c r="BQ39" s="122">
        <f t="shared" si="49"/>
        <v>0</v>
      </c>
      <c r="BR39" s="121"/>
      <c r="BS39" s="120">
        <f t="shared" si="50"/>
        <v>0</v>
      </c>
      <c r="BT39" s="123"/>
      <c r="BU39" s="121">
        <f t="shared" si="51"/>
        <v>0</v>
      </c>
      <c r="BV39" s="122">
        <f t="shared" si="52"/>
        <v>0</v>
      </c>
      <c r="BW39" s="121"/>
      <c r="BX39" s="120">
        <f t="shared" si="53"/>
        <v>0</v>
      </c>
      <c r="BY39" s="123"/>
      <c r="BZ39" s="111">
        <f t="shared" si="54"/>
        <v>0</v>
      </c>
      <c r="CA39" s="122">
        <f t="shared" si="55"/>
        <v>0</v>
      </c>
      <c r="CB39" s="121"/>
      <c r="CC39" s="120">
        <f t="shared" si="56"/>
        <v>0</v>
      </c>
      <c r="CD39" s="123"/>
      <c r="CE39" s="111">
        <f t="shared" si="57"/>
        <v>0</v>
      </c>
      <c r="CF39" s="122">
        <f t="shared" si="58"/>
        <v>0</v>
      </c>
      <c r="CG39" s="121"/>
      <c r="CH39" s="120">
        <f t="shared" si="59"/>
        <v>0</v>
      </c>
      <c r="CI39" s="123"/>
      <c r="CJ39" s="111">
        <f t="shared" si="64"/>
        <v>0</v>
      </c>
      <c r="CK39" s="122">
        <f t="shared" si="61"/>
        <v>0</v>
      </c>
      <c r="CL39" s="121"/>
      <c r="CM39" s="120">
        <f t="shared" si="62"/>
        <v>0</v>
      </c>
      <c r="CN39" s="121"/>
      <c r="CO39" s="196">
        <f t="shared" si="35"/>
        <v>0</v>
      </c>
      <c r="CP39" s="111"/>
      <c r="CQ39" s="196">
        <f t="shared" si="36"/>
        <v>0</v>
      </c>
      <c r="CR39" s="111"/>
      <c r="CS39" s="196">
        <f t="shared" si="37"/>
        <v>0</v>
      </c>
      <c r="CT39" s="111"/>
      <c r="CU39" s="196">
        <f t="shared" si="38"/>
        <v>0</v>
      </c>
      <c r="CV39" s="111"/>
      <c r="CW39" s="196">
        <f t="shared" si="39"/>
        <v>0</v>
      </c>
      <c r="CX39" s="111"/>
      <c r="CY39" s="196">
        <f t="shared" si="40"/>
        <v>0</v>
      </c>
      <c r="CZ39" s="111"/>
      <c r="DA39" s="196">
        <f t="shared" si="41"/>
        <v>0</v>
      </c>
      <c r="DB39" s="111"/>
      <c r="DC39" s="196">
        <f t="shared" si="42"/>
        <v>0</v>
      </c>
      <c r="DD39" s="111"/>
      <c r="DE39" s="196">
        <f t="shared" si="68"/>
        <v>0</v>
      </c>
      <c r="DF39" s="111"/>
      <c r="DG39" s="196">
        <f t="shared" si="69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7"/>
        <v>31.078947368421055</v>
      </c>
      <c r="G40" s="222">
        <v>129.91</v>
      </c>
      <c r="H40" s="223">
        <v>95.088999999999999</v>
      </c>
      <c r="I40" s="96">
        <f t="shared" si="5"/>
        <v>64.009999999999991</v>
      </c>
      <c r="J40" s="224">
        <f t="shared" si="6"/>
        <v>267.56179999999995</v>
      </c>
      <c r="K40" s="225">
        <v>189.04</v>
      </c>
      <c r="L40" s="96">
        <f t="shared" si="7"/>
        <v>93.950999999999993</v>
      </c>
      <c r="M40" s="224">
        <f t="shared" si="8"/>
        <v>426.53753999999998</v>
      </c>
      <c r="N40" s="224">
        <f t="shared" si="9"/>
        <v>824.00933999999984</v>
      </c>
      <c r="O40" s="224">
        <v>0</v>
      </c>
      <c r="P40" s="226">
        <f t="shared" si="63"/>
        <v>824.00933999999984</v>
      </c>
      <c r="Q40" s="96">
        <v>192.06899999999999</v>
      </c>
      <c r="R40" s="96">
        <f t="shared" si="10"/>
        <v>3.0289999999999964</v>
      </c>
      <c r="S40" s="224">
        <f t="shared" si="11"/>
        <v>13.751659999999983</v>
      </c>
      <c r="T40" s="224"/>
      <c r="U40" s="240">
        <f t="shared" si="12"/>
        <v>837.76099999999985</v>
      </c>
      <c r="V40" s="96">
        <v>197.04300000000001</v>
      </c>
      <c r="W40" s="104">
        <f t="shared" si="13"/>
        <v>4.974000000000018</v>
      </c>
      <c r="X40" s="241">
        <f t="shared" si="14"/>
        <v>22.58196000000008</v>
      </c>
      <c r="Y40" s="241"/>
      <c r="Z40" s="240">
        <f t="shared" si="15"/>
        <v>860.34295999999995</v>
      </c>
      <c r="AA40" s="104">
        <f>VLOOKUP(B40,Лист3!$A$2:$C$175,3,FALSE)</f>
        <v>202.02</v>
      </c>
      <c r="AB40" s="104">
        <f t="shared" si="16"/>
        <v>4.9770000000000039</v>
      </c>
      <c r="AC40" s="241">
        <f t="shared" si="17"/>
        <v>22.595580000000016</v>
      </c>
      <c r="AD40" s="241"/>
      <c r="AE40" s="240">
        <f t="shared" si="18"/>
        <v>882.93853999999999</v>
      </c>
      <c r="AF40" s="104">
        <f>VLOOKUP(A40,Лист4!$A$2:$F$175,6,FALSE)</f>
        <v>205</v>
      </c>
      <c r="AG40" s="104">
        <f t="shared" si="19"/>
        <v>2.9799999999999898</v>
      </c>
      <c r="AH40" s="241">
        <f t="shared" si="20"/>
        <v>13.529199999999953</v>
      </c>
      <c r="AI40" s="241"/>
      <c r="AJ40" s="240">
        <f t="shared" si="21"/>
        <v>896.46773999999994</v>
      </c>
      <c r="AK40" s="104">
        <f>VLOOKUP(A40,Лист6!$A$2:$F$175,6,FALSE)</f>
        <v>255.04</v>
      </c>
      <c r="AL40" s="104">
        <f t="shared" si="22"/>
        <v>50.039999999999992</v>
      </c>
      <c r="AM40" s="241">
        <f t="shared" si="23"/>
        <v>227.18159999999997</v>
      </c>
      <c r="AN40" s="241"/>
      <c r="AO40" s="240">
        <f t="shared" si="24"/>
        <v>1123.6493399999999</v>
      </c>
      <c r="AP40" s="103">
        <v>320.00400000000002</v>
      </c>
      <c r="AQ40" s="104">
        <f t="shared" si="25"/>
        <v>64.964000000000027</v>
      </c>
      <c r="AR40" s="104">
        <f t="shared" si="26"/>
        <v>294.9365600000001</v>
      </c>
      <c r="AS40" s="104"/>
      <c r="AT40" s="240">
        <f t="shared" si="27"/>
        <v>1418.5859</v>
      </c>
      <c r="AU40" s="103">
        <v>346.05500000000001</v>
      </c>
      <c r="AV40" s="104">
        <f t="shared" si="28"/>
        <v>26.050999999999988</v>
      </c>
      <c r="AW40" s="241">
        <f t="shared" si="29"/>
        <v>118.27153999999994</v>
      </c>
      <c r="AX40" s="104"/>
      <c r="AY40" s="240">
        <f t="shared" si="30"/>
        <v>1536.85744</v>
      </c>
      <c r="AZ40" s="103">
        <v>374.05900000000003</v>
      </c>
      <c r="BA40" s="104">
        <f t="shared" si="31"/>
        <v>28.004000000000019</v>
      </c>
      <c r="BB40" s="224">
        <f t="shared" si="43"/>
        <v>134.69924000000009</v>
      </c>
      <c r="BC40" s="104"/>
      <c r="BD40" s="240">
        <f t="shared" si="32"/>
        <v>1671.5566800000001</v>
      </c>
      <c r="BE40" s="103">
        <v>374.05900000000003</v>
      </c>
      <c r="BF40" s="104">
        <f t="shared" si="33"/>
        <v>0</v>
      </c>
      <c r="BG40" s="224">
        <f t="shared" si="44"/>
        <v>0</v>
      </c>
      <c r="BH40" s="104"/>
      <c r="BI40" s="240">
        <f t="shared" si="34"/>
        <v>1671.5566800000001</v>
      </c>
      <c r="BJ40" s="103">
        <v>374.05900000000003</v>
      </c>
      <c r="BK40" s="104">
        <f t="shared" si="45"/>
        <v>0</v>
      </c>
      <c r="BL40" s="224">
        <f t="shared" si="46"/>
        <v>0</v>
      </c>
      <c r="BM40" s="104"/>
      <c r="BN40" s="226">
        <f t="shared" si="47"/>
        <v>1671.5566800000001</v>
      </c>
      <c r="BO40" s="103"/>
      <c r="BP40" s="96"/>
      <c r="BQ40" s="224">
        <f t="shared" si="49"/>
        <v>0</v>
      </c>
      <c r="BR40" s="104"/>
      <c r="BS40" s="226">
        <f t="shared" si="50"/>
        <v>1671.5566800000001</v>
      </c>
      <c r="BT40" s="103"/>
      <c r="BU40" s="96">
        <f t="shared" si="51"/>
        <v>0</v>
      </c>
      <c r="BV40" s="224">
        <f t="shared" si="52"/>
        <v>0</v>
      </c>
      <c r="BW40" s="104"/>
      <c r="BX40" s="226">
        <f t="shared" si="53"/>
        <v>1671.5566800000001</v>
      </c>
      <c r="BY40" s="103"/>
      <c r="BZ40" s="217">
        <f t="shared" si="54"/>
        <v>0</v>
      </c>
      <c r="CA40" s="224">
        <f t="shared" si="55"/>
        <v>0</v>
      </c>
      <c r="CB40" s="104"/>
      <c r="CC40" s="226">
        <f t="shared" si="56"/>
        <v>1671.5566800000001</v>
      </c>
      <c r="CD40" s="103"/>
      <c r="CE40" s="217">
        <f t="shared" si="57"/>
        <v>0</v>
      </c>
      <c r="CF40" s="224">
        <f t="shared" si="58"/>
        <v>0</v>
      </c>
      <c r="CG40" s="104"/>
      <c r="CH40" s="226">
        <f t="shared" si="59"/>
        <v>1671.5566800000001</v>
      </c>
      <c r="CI40" s="103"/>
      <c r="CJ40" s="217">
        <f t="shared" si="64"/>
        <v>0</v>
      </c>
      <c r="CK40" s="224">
        <f t="shared" si="61"/>
        <v>0</v>
      </c>
      <c r="CL40" s="104"/>
      <c r="CM40" s="287">
        <f t="shared" si="62"/>
        <v>1671.5566800000001</v>
      </c>
      <c r="CN40" s="217"/>
      <c r="CO40" s="289">
        <f t="shared" si="35"/>
        <v>1671.5566800000001</v>
      </c>
      <c r="CP40" s="217"/>
      <c r="CQ40" s="289">
        <f t="shared" si="36"/>
        <v>1671.5566800000001</v>
      </c>
      <c r="CR40" s="217"/>
      <c r="CS40" s="289">
        <f t="shared" si="37"/>
        <v>1671.5566800000001</v>
      </c>
      <c r="CT40" s="217"/>
      <c r="CU40" s="289">
        <f t="shared" si="38"/>
        <v>1671.5566800000001</v>
      </c>
      <c r="CV40" s="217"/>
      <c r="CW40" s="289">
        <f t="shared" si="39"/>
        <v>1671.5566800000001</v>
      </c>
      <c r="CX40" s="217"/>
      <c r="CY40" s="289">
        <f t="shared" si="40"/>
        <v>1671.5566800000001</v>
      </c>
      <c r="CZ40" s="217"/>
      <c r="DA40" s="289">
        <f t="shared" si="41"/>
        <v>1671.5566800000001</v>
      </c>
      <c r="DB40" s="217"/>
      <c r="DC40" s="289">
        <f t="shared" si="42"/>
        <v>1671.5566800000001</v>
      </c>
      <c r="DD40" s="217"/>
      <c r="DE40" s="289">
        <f t="shared" si="68"/>
        <v>1671.5566800000001</v>
      </c>
      <c r="DF40" s="217"/>
      <c r="DG40" s="289">
        <f t="shared" si="69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7"/>
        <v>202.98325358851676</v>
      </c>
      <c r="G41" s="182">
        <v>848.47</v>
      </c>
      <c r="H41" s="183">
        <v>639.08199999999999</v>
      </c>
      <c r="I41" s="121">
        <f t="shared" si="5"/>
        <v>264.07900000000001</v>
      </c>
      <c r="J41" s="122">
        <f t="shared" si="6"/>
        <v>1103.85022</v>
      </c>
      <c r="K41" s="184">
        <v>1910.0119999999999</v>
      </c>
      <c r="L41" s="121">
        <f t="shared" si="7"/>
        <v>1270.9299999999998</v>
      </c>
      <c r="M41" s="122">
        <f t="shared" si="8"/>
        <v>5770.0221999999994</v>
      </c>
      <c r="N41" s="122">
        <f t="shared" si="9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10"/>
        <v>52.061000000000149</v>
      </c>
      <c r="S41" s="122">
        <f t="shared" si="11"/>
        <v>236.35694000000069</v>
      </c>
      <c r="T41" s="122"/>
      <c r="U41" s="120">
        <f t="shared" si="12"/>
        <v>2776.5069400000007</v>
      </c>
      <c r="V41" s="121">
        <v>2131</v>
      </c>
      <c r="W41" s="121">
        <f t="shared" si="13"/>
        <v>168.92699999999991</v>
      </c>
      <c r="X41" s="122">
        <f t="shared" si="14"/>
        <v>766.92857999999956</v>
      </c>
      <c r="Y41" s="122"/>
      <c r="Z41" s="120">
        <f t="shared" si="15"/>
        <v>3543.43552</v>
      </c>
      <c r="AA41" s="121">
        <f>VLOOKUP(B41,Лист3!$A$2:$C$175,3,FALSE)</f>
        <v>2202.0680000000002</v>
      </c>
      <c r="AB41" s="121">
        <f t="shared" si="16"/>
        <v>71.068000000000211</v>
      </c>
      <c r="AC41" s="122">
        <f t="shared" si="17"/>
        <v>322.64872000000094</v>
      </c>
      <c r="AD41" s="122"/>
      <c r="AE41" s="120">
        <f t="shared" si="18"/>
        <v>3866.084240000001</v>
      </c>
      <c r="AF41" s="121">
        <f>VLOOKUP(A41,Лист4!$A$2:$F$175,6,FALSE)</f>
        <v>2220.0210000000002</v>
      </c>
      <c r="AG41" s="121">
        <f t="shared" si="19"/>
        <v>17.952999999999975</v>
      </c>
      <c r="AH41" s="122">
        <f t="shared" si="20"/>
        <v>81.506619999999884</v>
      </c>
      <c r="AI41" s="122">
        <v>3500</v>
      </c>
      <c r="AJ41" s="120">
        <f t="shared" si="21"/>
        <v>447.59086000000116</v>
      </c>
      <c r="AK41" s="121">
        <f>VLOOKUP(A41,Лист6!$A$2:$F$175,6,FALSE)</f>
        <v>2279.0410000000002</v>
      </c>
      <c r="AL41" s="121">
        <f t="shared" si="22"/>
        <v>59.019999999999982</v>
      </c>
      <c r="AM41" s="122">
        <f t="shared" si="23"/>
        <v>267.9507999999999</v>
      </c>
      <c r="AN41" s="122"/>
      <c r="AO41" s="120">
        <f t="shared" si="24"/>
        <v>715.541660000001</v>
      </c>
      <c r="AP41" s="123">
        <v>2709.0279999999998</v>
      </c>
      <c r="AQ41" s="121">
        <f t="shared" si="25"/>
        <v>429.98699999999963</v>
      </c>
      <c r="AR41" s="121">
        <f t="shared" si="26"/>
        <v>1952.1409799999983</v>
      </c>
      <c r="AS41" s="121"/>
      <c r="AT41" s="120">
        <f t="shared" si="27"/>
        <v>2667.6826399999991</v>
      </c>
      <c r="AU41" s="123">
        <v>3136.0569999999998</v>
      </c>
      <c r="AV41" s="121">
        <f t="shared" si="28"/>
        <v>427.029</v>
      </c>
      <c r="AW41" s="122">
        <f t="shared" si="29"/>
        <v>1938.7116599999999</v>
      </c>
      <c r="AX41" s="121"/>
      <c r="AY41" s="120">
        <f t="shared" si="30"/>
        <v>4606.394299999999</v>
      </c>
      <c r="AZ41" s="170">
        <v>3641.0929999999998</v>
      </c>
      <c r="BA41" s="121">
        <f t="shared" si="31"/>
        <v>505.03600000000006</v>
      </c>
      <c r="BB41" s="122">
        <f t="shared" si="43"/>
        <v>2429.22316</v>
      </c>
      <c r="BC41" s="121"/>
      <c r="BD41" s="144">
        <f t="shared" si="32"/>
        <v>7035.6174599999995</v>
      </c>
      <c r="BE41" s="123"/>
      <c r="BF41" s="121"/>
      <c r="BG41" s="122">
        <f t="shared" si="44"/>
        <v>0</v>
      </c>
      <c r="BH41" s="121">
        <v>1500</v>
      </c>
      <c r="BI41" s="120">
        <f t="shared" si="34"/>
        <v>5535.6174599999995</v>
      </c>
      <c r="BJ41" s="123"/>
      <c r="BK41" s="121">
        <f t="shared" si="45"/>
        <v>0</v>
      </c>
      <c r="BL41" s="122">
        <f t="shared" si="46"/>
        <v>0</v>
      </c>
      <c r="BM41" s="121"/>
      <c r="BN41" s="198">
        <f t="shared" si="47"/>
        <v>5535.6174599999995</v>
      </c>
      <c r="BO41" s="123"/>
      <c r="BP41" s="121">
        <f t="shared" si="48"/>
        <v>0</v>
      </c>
      <c r="BQ41" s="122">
        <f t="shared" si="49"/>
        <v>0</v>
      </c>
      <c r="BR41" s="121"/>
      <c r="BS41" s="120">
        <f t="shared" si="50"/>
        <v>5535.6174599999995</v>
      </c>
      <c r="BT41" s="123"/>
      <c r="BU41" s="121">
        <f t="shared" si="51"/>
        <v>0</v>
      </c>
      <c r="BV41" s="122">
        <f t="shared" si="52"/>
        <v>0</v>
      </c>
      <c r="BW41" s="121"/>
      <c r="BX41" s="120">
        <f t="shared" si="53"/>
        <v>5535.6174599999995</v>
      </c>
      <c r="BY41" s="123"/>
      <c r="BZ41" s="111">
        <f t="shared" si="54"/>
        <v>0</v>
      </c>
      <c r="CA41" s="122">
        <f t="shared" si="55"/>
        <v>0</v>
      </c>
      <c r="CB41" s="121"/>
      <c r="CC41" s="120">
        <f t="shared" si="56"/>
        <v>5535.6174599999995</v>
      </c>
      <c r="CD41" s="123"/>
      <c r="CE41" s="111">
        <f t="shared" si="57"/>
        <v>0</v>
      </c>
      <c r="CF41" s="122">
        <f t="shared" si="58"/>
        <v>0</v>
      </c>
      <c r="CG41" s="121"/>
      <c r="CH41" s="120">
        <f t="shared" si="59"/>
        <v>5535.6174599999995</v>
      </c>
      <c r="CI41" s="123"/>
      <c r="CJ41" s="111">
        <f t="shared" si="64"/>
        <v>0</v>
      </c>
      <c r="CK41" s="122">
        <f t="shared" si="61"/>
        <v>0</v>
      </c>
      <c r="CL41" s="121"/>
      <c r="CM41" s="120">
        <f t="shared" si="62"/>
        <v>5535.6174599999995</v>
      </c>
      <c r="CN41" s="121"/>
      <c r="CO41" s="196">
        <f t="shared" si="35"/>
        <v>5535.6174599999995</v>
      </c>
      <c r="CP41" s="111"/>
      <c r="CQ41" s="196">
        <f t="shared" si="36"/>
        <v>5535.6174599999995</v>
      </c>
      <c r="CR41" s="111"/>
      <c r="CS41" s="196">
        <f t="shared" si="37"/>
        <v>5535.6174599999995</v>
      </c>
      <c r="CT41" s="111"/>
      <c r="CU41" s="196">
        <f t="shared" si="38"/>
        <v>5535.6174599999995</v>
      </c>
      <c r="CV41" s="111"/>
      <c r="CW41" s="196">
        <f t="shared" si="39"/>
        <v>5535.6174599999995</v>
      </c>
      <c r="CX41" s="111"/>
      <c r="CY41" s="196">
        <f t="shared" si="40"/>
        <v>5535.6174599999995</v>
      </c>
      <c r="CZ41" s="111"/>
      <c r="DA41" s="196">
        <f t="shared" si="41"/>
        <v>5535.6174599999995</v>
      </c>
      <c r="DB41" s="111"/>
      <c r="DC41" s="196">
        <f t="shared" si="42"/>
        <v>5535.6174599999995</v>
      </c>
      <c r="DD41" s="111"/>
      <c r="DE41" s="196">
        <f t="shared" si="68"/>
        <v>5535.6174599999995</v>
      </c>
      <c r="DF41" s="111"/>
      <c r="DG41" s="196">
        <f t="shared" si="69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7"/>
        <v>0</v>
      </c>
      <c r="G42" s="182">
        <v>0</v>
      </c>
      <c r="H42" s="183">
        <v>223.089</v>
      </c>
      <c r="I42" s="121">
        <f t="shared" si="5"/>
        <v>156.05700000000002</v>
      </c>
      <c r="J42" s="122">
        <f t="shared" si="6"/>
        <v>652.31826000000001</v>
      </c>
      <c r="K42" s="184">
        <v>444.08600000000001</v>
      </c>
      <c r="L42" s="121">
        <f t="shared" si="7"/>
        <v>220.99700000000001</v>
      </c>
      <c r="M42" s="122">
        <f t="shared" si="8"/>
        <v>1003.3263800000001</v>
      </c>
      <c r="N42" s="122">
        <f t="shared" si="9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10"/>
        <v>0</v>
      </c>
      <c r="S42" s="122">
        <f t="shared" si="11"/>
        <v>0</v>
      </c>
      <c r="T42" s="122"/>
      <c r="U42" s="120">
        <f t="shared" si="12"/>
        <v>-22.86</v>
      </c>
      <c r="V42" s="121">
        <v>444.08600000000001</v>
      </c>
      <c r="W42" s="121">
        <f t="shared" si="13"/>
        <v>0</v>
      </c>
      <c r="X42" s="122">
        <f t="shared" si="14"/>
        <v>0</v>
      </c>
      <c r="Y42" s="122"/>
      <c r="Z42" s="120">
        <f t="shared" si="15"/>
        <v>-22.86</v>
      </c>
      <c r="AA42" s="121">
        <f>VLOOKUP(B42,Лист3!$A$2:$C$175,3,FALSE)</f>
        <v>444.08600000000001</v>
      </c>
      <c r="AB42" s="121">
        <f t="shared" si="16"/>
        <v>0</v>
      </c>
      <c r="AC42" s="122">
        <f t="shared" si="17"/>
        <v>0</v>
      </c>
      <c r="AD42" s="122"/>
      <c r="AE42" s="120">
        <f t="shared" si="18"/>
        <v>-22.86</v>
      </c>
      <c r="AF42" s="126">
        <f>VLOOKUP(A42,Лист4!$A$2:$F$175,6,FALSE)</f>
        <v>444.08600000000001</v>
      </c>
      <c r="AG42" s="121">
        <f t="shared" si="19"/>
        <v>0</v>
      </c>
      <c r="AH42" s="122">
        <f t="shared" si="20"/>
        <v>0</v>
      </c>
      <c r="AI42" s="122"/>
      <c r="AJ42" s="128">
        <f t="shared" si="21"/>
        <v>-22.86</v>
      </c>
      <c r="AK42" s="121"/>
      <c r="AL42" s="121"/>
      <c r="AM42" s="122">
        <f t="shared" si="23"/>
        <v>0</v>
      </c>
      <c r="AN42" s="122"/>
      <c r="AO42" s="120">
        <f t="shared" si="24"/>
        <v>-22.86</v>
      </c>
      <c r="AP42" s="123"/>
      <c r="AQ42" s="121">
        <f t="shared" si="25"/>
        <v>0</v>
      </c>
      <c r="AR42" s="121">
        <f t="shared" si="26"/>
        <v>0</v>
      </c>
      <c r="AS42" s="121"/>
      <c r="AT42" s="120">
        <f t="shared" si="27"/>
        <v>-22.86</v>
      </c>
      <c r="AU42" s="123"/>
      <c r="AV42" s="121">
        <f t="shared" si="28"/>
        <v>0</v>
      </c>
      <c r="AW42" s="122">
        <f t="shared" si="29"/>
        <v>0</v>
      </c>
      <c r="AX42" s="121">
        <v>131.16999999999999</v>
      </c>
      <c r="AY42" s="120">
        <f t="shared" si="30"/>
        <v>-154.02999999999997</v>
      </c>
      <c r="AZ42" s="123"/>
      <c r="BA42" s="121">
        <f t="shared" si="31"/>
        <v>0</v>
      </c>
      <c r="BB42" s="122">
        <f t="shared" si="43"/>
        <v>0</v>
      </c>
      <c r="BC42" s="121"/>
      <c r="BD42" s="120">
        <f t="shared" si="32"/>
        <v>-154.02999999999997</v>
      </c>
      <c r="BE42" s="123"/>
      <c r="BF42" s="121">
        <f t="shared" si="33"/>
        <v>0</v>
      </c>
      <c r="BG42" s="122">
        <f t="shared" si="44"/>
        <v>0</v>
      </c>
      <c r="BH42" s="121"/>
      <c r="BI42" s="120">
        <f t="shared" si="34"/>
        <v>-154.02999999999997</v>
      </c>
      <c r="BJ42" s="123"/>
      <c r="BK42" s="121">
        <f t="shared" si="45"/>
        <v>0</v>
      </c>
      <c r="BL42" s="122">
        <f t="shared" si="46"/>
        <v>0</v>
      </c>
      <c r="BM42" s="121"/>
      <c r="BN42" s="144">
        <f t="shared" si="47"/>
        <v>-154.02999999999997</v>
      </c>
      <c r="BO42" s="123"/>
      <c r="BP42" s="121">
        <f t="shared" si="48"/>
        <v>0</v>
      </c>
      <c r="BQ42" s="122">
        <f t="shared" si="49"/>
        <v>0</v>
      </c>
      <c r="BR42" s="121"/>
      <c r="BS42" s="120">
        <f t="shared" si="50"/>
        <v>-154.02999999999997</v>
      </c>
      <c r="BT42" s="123"/>
      <c r="BU42" s="121">
        <f t="shared" si="51"/>
        <v>0</v>
      </c>
      <c r="BV42" s="122">
        <f t="shared" si="52"/>
        <v>0</v>
      </c>
      <c r="BW42" s="121"/>
      <c r="BX42" s="120">
        <f t="shared" si="53"/>
        <v>-154.02999999999997</v>
      </c>
      <c r="BY42" s="123"/>
      <c r="BZ42" s="111">
        <f t="shared" si="54"/>
        <v>0</v>
      </c>
      <c r="CA42" s="122">
        <f t="shared" si="55"/>
        <v>0</v>
      </c>
      <c r="CB42" s="121"/>
      <c r="CC42" s="120">
        <f t="shared" si="56"/>
        <v>-154.02999999999997</v>
      </c>
      <c r="CD42" s="123"/>
      <c r="CE42" s="111">
        <f t="shared" si="57"/>
        <v>0</v>
      </c>
      <c r="CF42" s="122">
        <f t="shared" si="58"/>
        <v>0</v>
      </c>
      <c r="CG42" s="121"/>
      <c r="CH42" s="120">
        <f t="shared" si="59"/>
        <v>-154.02999999999997</v>
      </c>
      <c r="CI42" s="123"/>
      <c r="CJ42" s="111">
        <f t="shared" si="64"/>
        <v>0</v>
      </c>
      <c r="CK42" s="122">
        <f t="shared" si="61"/>
        <v>0</v>
      </c>
      <c r="CL42" s="121"/>
      <c r="CM42" s="120">
        <f t="shared" si="62"/>
        <v>-154.02999999999997</v>
      </c>
      <c r="CN42" s="121"/>
      <c r="CO42" s="152">
        <f t="shared" si="35"/>
        <v>-154.02999999999997</v>
      </c>
      <c r="CP42" s="121"/>
      <c r="CQ42" s="152">
        <f t="shared" si="36"/>
        <v>-154.02999999999997</v>
      </c>
      <c r="CR42" s="121"/>
      <c r="CS42" s="196">
        <f t="shared" si="37"/>
        <v>-154.02999999999997</v>
      </c>
      <c r="CT42" s="121"/>
      <c r="CU42" s="196">
        <f t="shared" si="38"/>
        <v>-154.02999999999997</v>
      </c>
      <c r="CV42" s="121"/>
      <c r="CW42" s="196">
        <f t="shared" si="39"/>
        <v>-154.02999999999997</v>
      </c>
      <c r="CX42" s="121"/>
      <c r="CY42" s="196">
        <f t="shared" si="40"/>
        <v>-154.02999999999997</v>
      </c>
      <c r="CZ42" s="121"/>
      <c r="DA42" s="196">
        <f t="shared" si="41"/>
        <v>-154.02999999999997</v>
      </c>
      <c r="DB42" s="121"/>
      <c r="DC42" s="196">
        <f t="shared" si="42"/>
        <v>-154.02999999999997</v>
      </c>
      <c r="DD42" s="121"/>
      <c r="DE42" s="196">
        <f t="shared" si="68"/>
        <v>-154.02999999999997</v>
      </c>
      <c r="DF42" s="121"/>
      <c r="DG42" s="196">
        <f t="shared" si="69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7"/>
        <v>0</v>
      </c>
      <c r="G43" s="222">
        <v>0</v>
      </c>
      <c r="H43" s="223">
        <v>1430.0219999999999</v>
      </c>
      <c r="I43" s="96">
        <f t="shared" si="5"/>
        <v>892.97499999999991</v>
      </c>
      <c r="J43" s="224">
        <f t="shared" si="6"/>
        <v>3732.6354999999994</v>
      </c>
      <c r="K43" s="225">
        <v>2347.0700000000002</v>
      </c>
      <c r="L43" s="96">
        <f t="shared" si="7"/>
        <v>917.04800000000023</v>
      </c>
      <c r="M43" s="224">
        <f t="shared" si="8"/>
        <v>4163.3979200000012</v>
      </c>
      <c r="N43" s="224">
        <f t="shared" si="9"/>
        <v>7896.0334200000007</v>
      </c>
      <c r="O43" s="224">
        <f t="shared" ref="O43:O58" si="70">C43+G43+J43+M43-P43</f>
        <v>5999.7434200000007</v>
      </c>
      <c r="P43" s="226">
        <v>1641.16</v>
      </c>
      <c r="Q43" s="96">
        <v>2391.0790000000002</v>
      </c>
      <c r="R43" s="96">
        <f t="shared" si="10"/>
        <v>44.009000000000015</v>
      </c>
      <c r="S43" s="224">
        <f t="shared" si="11"/>
        <v>199.80086000000006</v>
      </c>
      <c r="T43" s="224"/>
      <c r="U43" s="226">
        <f t="shared" si="12"/>
        <v>1840.9608600000001</v>
      </c>
      <c r="V43" s="96">
        <v>2393.0039999999999</v>
      </c>
      <c r="W43" s="96">
        <f t="shared" si="13"/>
        <v>1.9249999999997272</v>
      </c>
      <c r="X43" s="224">
        <f t="shared" si="14"/>
        <v>8.7394999999987615</v>
      </c>
      <c r="Y43" s="224"/>
      <c r="Z43" s="226">
        <f t="shared" si="15"/>
        <v>1849.7003599999989</v>
      </c>
      <c r="AA43" s="96">
        <f>VLOOKUP(B43,Лист3!$A$2:$C$175,3,FALSE)</f>
        <v>2400.0390000000002</v>
      </c>
      <c r="AB43" s="96">
        <f t="shared" si="16"/>
        <v>7.0350000000003092</v>
      </c>
      <c r="AC43" s="224">
        <f t="shared" si="17"/>
        <v>31.938900000001404</v>
      </c>
      <c r="AD43" s="224"/>
      <c r="AE43" s="226">
        <f t="shared" si="18"/>
        <v>1881.6392600000004</v>
      </c>
      <c r="AF43" s="96">
        <f>VLOOKUP(A43,Лист4!$A$2:$F$175,6,FALSE)</f>
        <v>2403.0949999999998</v>
      </c>
      <c r="AG43" s="96">
        <f t="shared" si="19"/>
        <v>3.0559999999995853</v>
      </c>
      <c r="AH43" s="224">
        <f t="shared" si="20"/>
        <v>13.874239999998117</v>
      </c>
      <c r="AI43" s="224"/>
      <c r="AJ43" s="226">
        <f t="shared" si="21"/>
        <v>1895.5134999999984</v>
      </c>
      <c r="AK43" s="96">
        <f>VLOOKUP(A43,Лист6!$A$2:$F$175,6,FALSE)</f>
        <v>2404.011</v>
      </c>
      <c r="AL43" s="96">
        <f t="shared" si="22"/>
        <v>0.91600000000016735</v>
      </c>
      <c r="AM43" s="224">
        <f t="shared" si="23"/>
        <v>4.1586400000007595</v>
      </c>
      <c r="AN43" s="224"/>
      <c r="AO43" s="226">
        <f t="shared" si="24"/>
        <v>1899.6721399999992</v>
      </c>
      <c r="AP43" s="91">
        <v>2561.0100000000002</v>
      </c>
      <c r="AQ43" s="96">
        <f t="shared" si="25"/>
        <v>156.99900000000025</v>
      </c>
      <c r="AR43" s="96">
        <f t="shared" si="26"/>
        <v>712.77546000000109</v>
      </c>
      <c r="AS43" s="96"/>
      <c r="AT43" s="226">
        <f t="shared" si="27"/>
        <v>2612.4476000000004</v>
      </c>
      <c r="AU43" s="91">
        <v>2894.0940000000001</v>
      </c>
      <c r="AV43" s="96">
        <f t="shared" si="28"/>
        <v>333.08399999999983</v>
      </c>
      <c r="AW43" s="224">
        <f t="shared" si="29"/>
        <v>1512.2013599999993</v>
      </c>
      <c r="AX43" s="96"/>
      <c r="AY43" s="226">
        <f t="shared" si="30"/>
        <v>4124.6489599999995</v>
      </c>
      <c r="AZ43" s="91">
        <v>3259.0160000000001</v>
      </c>
      <c r="BA43" s="96">
        <f t="shared" si="31"/>
        <v>364.92200000000003</v>
      </c>
      <c r="BB43" s="224">
        <f t="shared" si="43"/>
        <v>1755.2748200000001</v>
      </c>
      <c r="BC43" s="96"/>
      <c r="BD43" s="226">
        <f t="shared" si="32"/>
        <v>5879.9237799999992</v>
      </c>
      <c r="BE43" s="91">
        <v>3347.09</v>
      </c>
      <c r="BF43" s="96">
        <f t="shared" si="33"/>
        <v>88.074000000000069</v>
      </c>
      <c r="BG43" s="224">
        <f t="shared" si="44"/>
        <v>423.63594000000029</v>
      </c>
      <c r="BH43" s="96"/>
      <c r="BI43" s="226">
        <f t="shared" si="34"/>
        <v>6303.5597199999993</v>
      </c>
      <c r="BJ43" s="91">
        <v>3700.0630000000001</v>
      </c>
      <c r="BK43" s="96">
        <f t="shared" si="45"/>
        <v>352.97299999999996</v>
      </c>
      <c r="BL43" s="224">
        <f t="shared" si="46"/>
        <v>1697.8001299999996</v>
      </c>
      <c r="BM43" s="96"/>
      <c r="BN43" s="226">
        <f t="shared" si="47"/>
        <v>8001.3598499999989</v>
      </c>
      <c r="BO43" s="91">
        <v>4120.0519999999997</v>
      </c>
      <c r="BP43" s="96">
        <f t="shared" si="48"/>
        <v>419.98899999999958</v>
      </c>
      <c r="BQ43" s="224">
        <f t="shared" si="49"/>
        <v>2020.1470899999979</v>
      </c>
      <c r="BR43" s="96"/>
      <c r="BS43" s="226">
        <f t="shared" si="50"/>
        <v>10021.506939999997</v>
      </c>
      <c r="BT43" s="91">
        <v>4165.0020000000004</v>
      </c>
      <c r="BU43" s="96">
        <f t="shared" si="51"/>
        <v>44.950000000000728</v>
      </c>
      <c r="BV43" s="224">
        <f t="shared" si="52"/>
        <v>216.20950000000349</v>
      </c>
      <c r="BW43" s="96"/>
      <c r="BX43" s="226">
        <f t="shared" si="53"/>
        <v>10237.71644</v>
      </c>
      <c r="BY43" s="91">
        <v>4176.0209999999997</v>
      </c>
      <c r="BZ43" s="217">
        <f t="shared" si="54"/>
        <v>11.018999999999323</v>
      </c>
      <c r="CA43" s="224">
        <f t="shared" si="55"/>
        <v>53.001389999996739</v>
      </c>
      <c r="CB43" s="96"/>
      <c r="CC43" s="226">
        <f t="shared" si="56"/>
        <v>10290.717829999998</v>
      </c>
      <c r="CD43" s="91">
        <v>4176.0209999999997</v>
      </c>
      <c r="CE43" s="217">
        <f t="shared" si="57"/>
        <v>0</v>
      </c>
      <c r="CF43" s="224">
        <f t="shared" si="58"/>
        <v>0</v>
      </c>
      <c r="CG43" s="96"/>
      <c r="CH43" s="226">
        <f t="shared" si="59"/>
        <v>10290.717829999998</v>
      </c>
      <c r="CI43" s="91">
        <v>4192.08</v>
      </c>
      <c r="CJ43" s="217">
        <f t="shared" si="64"/>
        <v>16.059000000000196</v>
      </c>
      <c r="CK43" s="224">
        <f t="shared" si="61"/>
        <v>77.243790000000942</v>
      </c>
      <c r="CL43" s="96"/>
      <c r="CM43" s="287">
        <f t="shared" si="62"/>
        <v>10367.961619999998</v>
      </c>
      <c r="CN43" s="217"/>
      <c r="CO43" s="289">
        <f t="shared" si="35"/>
        <v>10367.961619999998</v>
      </c>
      <c r="CP43" s="217">
        <v>10000</v>
      </c>
      <c r="CQ43" s="289">
        <f t="shared" si="36"/>
        <v>367.96161999999822</v>
      </c>
      <c r="CR43" s="217"/>
      <c r="CS43" s="289">
        <f t="shared" si="37"/>
        <v>367.96161999999822</v>
      </c>
      <c r="CT43" s="217"/>
      <c r="CU43" s="289">
        <f t="shared" si="38"/>
        <v>367.96161999999822</v>
      </c>
      <c r="CV43" s="217"/>
      <c r="CW43" s="289">
        <f t="shared" si="39"/>
        <v>367.96161999999822</v>
      </c>
      <c r="CX43" s="217"/>
      <c r="CY43" s="289">
        <f t="shared" si="40"/>
        <v>367.96161999999822</v>
      </c>
      <c r="CZ43" s="217"/>
      <c r="DA43" s="289">
        <f t="shared" si="41"/>
        <v>367.96161999999822</v>
      </c>
      <c r="DB43" s="217"/>
      <c r="DC43" s="289">
        <f t="shared" si="42"/>
        <v>367.96161999999822</v>
      </c>
      <c r="DD43" s="217"/>
      <c r="DE43" s="289">
        <f t="shared" si="68"/>
        <v>367.96161999999822</v>
      </c>
      <c r="DF43" s="217"/>
      <c r="DG43" s="289">
        <f t="shared" si="69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7"/>
        <v>772.97607655502395</v>
      </c>
      <c r="G44" s="222">
        <v>3231.04</v>
      </c>
      <c r="H44" s="223">
        <v>3324.047</v>
      </c>
      <c r="I44" s="96">
        <f t="shared" si="5"/>
        <v>1084.989</v>
      </c>
      <c r="J44" s="224">
        <f t="shared" si="6"/>
        <v>4535.2540199999994</v>
      </c>
      <c r="K44" s="225">
        <v>4330.027</v>
      </c>
      <c r="L44" s="96">
        <f t="shared" si="7"/>
        <v>1005.98</v>
      </c>
      <c r="M44" s="224">
        <f t="shared" si="8"/>
        <v>4567.1491999999998</v>
      </c>
      <c r="N44" s="224">
        <f t="shared" si="9"/>
        <v>12333.443219999999</v>
      </c>
      <c r="O44" s="224">
        <f t="shared" si="70"/>
        <v>10569.983219999998</v>
      </c>
      <c r="P44" s="226">
        <v>1660.68</v>
      </c>
      <c r="Q44" s="96">
        <v>4899.0309999999999</v>
      </c>
      <c r="R44" s="96">
        <f t="shared" si="10"/>
        <v>569.00399999999991</v>
      </c>
      <c r="S44" s="224">
        <f t="shared" si="11"/>
        <v>2583.2781599999994</v>
      </c>
      <c r="T44" s="224">
        <v>760.68</v>
      </c>
      <c r="U44" s="240">
        <f t="shared" si="12"/>
        <v>3483.2781599999994</v>
      </c>
      <c r="V44" s="96">
        <v>5944.027</v>
      </c>
      <c r="W44" s="104">
        <f t="shared" si="13"/>
        <v>1044.9960000000001</v>
      </c>
      <c r="X44" s="241">
        <f t="shared" si="14"/>
        <v>4744.2818400000006</v>
      </c>
      <c r="Y44" s="241"/>
      <c r="Z44" s="240">
        <f t="shared" si="15"/>
        <v>8227.56</v>
      </c>
      <c r="AA44" s="104">
        <f>VLOOKUP(B44,Лист3!$A$2:$C$175,3,FALSE)</f>
        <v>6438.0150000000003</v>
      </c>
      <c r="AB44" s="104">
        <f t="shared" si="16"/>
        <v>493.98800000000028</v>
      </c>
      <c r="AC44" s="241">
        <f t="shared" si="17"/>
        <v>2242.7055200000013</v>
      </c>
      <c r="AD44" s="241">
        <v>8227.56</v>
      </c>
      <c r="AE44" s="240">
        <f t="shared" si="18"/>
        <v>2242.7055200000013</v>
      </c>
      <c r="AF44" s="104">
        <f>VLOOKUP(A44,Лист4!$A$2:$F$175,6,FALSE)</f>
        <v>6791.06</v>
      </c>
      <c r="AG44" s="104">
        <f t="shared" si="19"/>
        <v>353.04500000000007</v>
      </c>
      <c r="AH44" s="241">
        <f t="shared" si="20"/>
        <v>1602.8243000000004</v>
      </c>
      <c r="AI44" s="241">
        <v>2242.71</v>
      </c>
      <c r="AJ44" s="240">
        <f t="shared" si="21"/>
        <v>1602.8198200000015</v>
      </c>
      <c r="AK44" s="104">
        <f>VLOOKUP(A44,Лист6!$A$2:$F$175,6,FALSE)</f>
        <v>7072.0159999999996</v>
      </c>
      <c r="AL44" s="104">
        <f t="shared" si="22"/>
        <v>280.95599999999922</v>
      </c>
      <c r="AM44" s="241">
        <f t="shared" si="23"/>
        <v>1275.5402399999964</v>
      </c>
      <c r="AN44" s="241"/>
      <c r="AO44" s="240">
        <f t="shared" si="24"/>
        <v>2878.3600599999982</v>
      </c>
      <c r="AP44" s="103">
        <v>7180.13</v>
      </c>
      <c r="AQ44" s="104">
        <f t="shared" si="25"/>
        <v>108.11400000000049</v>
      </c>
      <c r="AR44" s="104">
        <f t="shared" si="26"/>
        <v>490.83756000000221</v>
      </c>
      <c r="AS44" s="104">
        <v>2879</v>
      </c>
      <c r="AT44" s="240">
        <f t="shared" si="27"/>
        <v>490.19762000000037</v>
      </c>
      <c r="AU44" s="103">
        <v>7195.0950000000003</v>
      </c>
      <c r="AV44" s="104">
        <f t="shared" si="28"/>
        <v>14.965000000000146</v>
      </c>
      <c r="AW44" s="241">
        <f t="shared" si="29"/>
        <v>67.94110000000066</v>
      </c>
      <c r="AX44" s="104"/>
      <c r="AY44" s="240">
        <f t="shared" si="30"/>
        <v>558.13872000000106</v>
      </c>
      <c r="AZ44" s="103">
        <v>7195.0950000000003</v>
      </c>
      <c r="BA44" s="104">
        <f t="shared" si="31"/>
        <v>0</v>
      </c>
      <c r="BB44" s="224">
        <f t="shared" si="43"/>
        <v>0</v>
      </c>
      <c r="BC44" s="104"/>
      <c r="BD44" s="240">
        <f t="shared" si="32"/>
        <v>558.13872000000106</v>
      </c>
      <c r="BE44" s="103">
        <v>7195.0950000000003</v>
      </c>
      <c r="BF44" s="104">
        <f t="shared" si="33"/>
        <v>0</v>
      </c>
      <c r="BG44" s="224">
        <f t="shared" si="44"/>
        <v>0</v>
      </c>
      <c r="BH44" s="104"/>
      <c r="BI44" s="240">
        <f t="shared" si="34"/>
        <v>558.13872000000106</v>
      </c>
      <c r="BJ44" s="103">
        <v>7195.0950000000003</v>
      </c>
      <c r="BK44" s="104">
        <f t="shared" si="45"/>
        <v>0</v>
      </c>
      <c r="BL44" s="224">
        <f t="shared" si="46"/>
        <v>0</v>
      </c>
      <c r="BM44" s="104"/>
      <c r="BN44" s="226">
        <f t="shared" si="47"/>
        <v>558.13872000000106</v>
      </c>
      <c r="BO44" s="103"/>
      <c r="BP44" s="96">
        <v>0</v>
      </c>
      <c r="BQ44" s="224">
        <f t="shared" si="49"/>
        <v>0</v>
      </c>
      <c r="BR44" s="104"/>
      <c r="BS44" s="226">
        <f t="shared" si="50"/>
        <v>558.13872000000106</v>
      </c>
      <c r="BT44" s="103"/>
      <c r="BU44" s="96">
        <f t="shared" si="51"/>
        <v>0</v>
      </c>
      <c r="BV44" s="224">
        <f t="shared" si="52"/>
        <v>0</v>
      </c>
      <c r="BW44" s="104"/>
      <c r="BX44" s="226">
        <f t="shared" si="53"/>
        <v>558.13872000000106</v>
      </c>
      <c r="BY44" s="103"/>
      <c r="BZ44" s="217">
        <f t="shared" si="54"/>
        <v>0</v>
      </c>
      <c r="CA44" s="224">
        <f t="shared" si="55"/>
        <v>0</v>
      </c>
      <c r="CB44" s="104"/>
      <c r="CC44" s="226">
        <f t="shared" si="56"/>
        <v>558.13872000000106</v>
      </c>
      <c r="CD44" s="103"/>
      <c r="CE44" s="217">
        <f t="shared" si="57"/>
        <v>0</v>
      </c>
      <c r="CF44" s="224">
        <f t="shared" si="58"/>
        <v>0</v>
      </c>
      <c r="CG44" s="104"/>
      <c r="CH44" s="226">
        <f t="shared" si="59"/>
        <v>558.13872000000106</v>
      </c>
      <c r="CI44" s="103"/>
      <c r="CJ44" s="217">
        <f t="shared" si="64"/>
        <v>0</v>
      </c>
      <c r="CK44" s="224">
        <f t="shared" si="61"/>
        <v>0</v>
      </c>
      <c r="CL44" s="104"/>
      <c r="CM44" s="287">
        <f t="shared" si="62"/>
        <v>558.13872000000106</v>
      </c>
      <c r="CN44" s="217"/>
      <c r="CO44" s="289">
        <f t="shared" si="35"/>
        <v>558.13872000000106</v>
      </c>
      <c r="CP44" s="217"/>
      <c r="CQ44" s="289">
        <f t="shared" si="36"/>
        <v>558.13872000000106</v>
      </c>
      <c r="CR44" s="217"/>
      <c r="CS44" s="289">
        <f t="shared" si="37"/>
        <v>558.13872000000106</v>
      </c>
      <c r="CT44" s="217"/>
      <c r="CU44" s="289">
        <f t="shared" si="38"/>
        <v>558.13872000000106</v>
      </c>
      <c r="CV44" s="217"/>
      <c r="CW44" s="289">
        <f t="shared" si="39"/>
        <v>558.13872000000106</v>
      </c>
      <c r="CX44" s="217"/>
      <c r="CY44" s="289">
        <f t="shared" si="40"/>
        <v>558.13872000000106</v>
      </c>
      <c r="CZ44" s="217"/>
      <c r="DA44" s="289">
        <f t="shared" si="41"/>
        <v>558.13872000000106</v>
      </c>
      <c r="DB44" s="217"/>
      <c r="DC44" s="289">
        <f t="shared" si="42"/>
        <v>558.13872000000106</v>
      </c>
      <c r="DD44" s="217"/>
      <c r="DE44" s="289">
        <f t="shared" si="68"/>
        <v>558.13872000000106</v>
      </c>
      <c r="DF44" s="217"/>
      <c r="DG44" s="289">
        <f t="shared" si="69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7"/>
        <v>0</v>
      </c>
      <c r="G45" s="182">
        <v>0</v>
      </c>
      <c r="H45" s="183">
        <v>998.01700000000005</v>
      </c>
      <c r="I45" s="121">
        <f t="shared" si="5"/>
        <v>547.95000000000005</v>
      </c>
      <c r="J45" s="122">
        <f t="shared" si="6"/>
        <v>2290.431</v>
      </c>
      <c r="K45" s="184">
        <v>1390.069</v>
      </c>
      <c r="L45" s="121">
        <f t="shared" si="7"/>
        <v>392.05199999999991</v>
      </c>
      <c r="M45" s="122">
        <f t="shared" si="8"/>
        <v>1779.9160799999995</v>
      </c>
      <c r="N45" s="122">
        <f t="shared" si="9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10"/>
        <v>37.996000000000095</v>
      </c>
      <c r="S45" s="122">
        <f t="shared" si="11"/>
        <v>172.50184000000044</v>
      </c>
      <c r="T45" s="122"/>
      <c r="U45" s="120">
        <f t="shared" si="12"/>
        <v>4936.9918400000006</v>
      </c>
      <c r="V45" s="121">
        <v>1451.0740000000001</v>
      </c>
      <c r="W45" s="121">
        <f t="shared" si="13"/>
        <v>23.009000000000015</v>
      </c>
      <c r="X45" s="122">
        <f t="shared" si="14"/>
        <v>104.46086000000007</v>
      </c>
      <c r="Y45" s="122"/>
      <c r="Z45" s="120">
        <f t="shared" si="15"/>
        <v>5041.4527000000007</v>
      </c>
      <c r="AA45" s="121">
        <f>VLOOKUP(B45,Лист3!$A$2:$C$175,3,FALSE)</f>
        <v>1636.05</v>
      </c>
      <c r="AB45" s="121">
        <f t="shared" si="16"/>
        <v>184.97599999999989</v>
      </c>
      <c r="AC45" s="122">
        <f t="shared" si="17"/>
        <v>839.7910399999995</v>
      </c>
      <c r="AD45" s="122"/>
      <c r="AE45" s="120">
        <f t="shared" si="18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43"/>
        <v>0</v>
      </c>
      <c r="BC45" s="121"/>
      <c r="BD45" s="120"/>
      <c r="BE45" s="123"/>
      <c r="BF45" s="121"/>
      <c r="BG45" s="122">
        <f t="shared" si="44"/>
        <v>0</v>
      </c>
      <c r="BH45" s="121"/>
      <c r="BI45" s="120"/>
      <c r="BJ45" s="123"/>
      <c r="BK45" s="121"/>
      <c r="BL45" s="122">
        <f t="shared" si="46"/>
        <v>0</v>
      </c>
      <c r="BM45" s="121"/>
      <c r="BN45" s="197">
        <f>AJ45</f>
        <v>6439.6319599999997</v>
      </c>
      <c r="BO45" s="123"/>
      <c r="BP45" s="121">
        <f t="shared" si="48"/>
        <v>0</v>
      </c>
      <c r="BQ45" s="122">
        <f t="shared" si="49"/>
        <v>0</v>
      </c>
      <c r="BR45" s="121"/>
      <c r="BS45" s="120">
        <f t="shared" si="50"/>
        <v>6439.6319599999997</v>
      </c>
      <c r="BT45" s="123"/>
      <c r="BU45" s="121">
        <f t="shared" si="51"/>
        <v>0</v>
      </c>
      <c r="BV45" s="122">
        <f t="shared" si="52"/>
        <v>0</v>
      </c>
      <c r="BW45" s="121"/>
      <c r="BX45" s="120">
        <f t="shared" si="53"/>
        <v>6439.6319599999997</v>
      </c>
      <c r="BY45" s="123"/>
      <c r="BZ45" s="111">
        <f t="shared" si="54"/>
        <v>0</v>
      </c>
      <c r="CA45" s="122">
        <f t="shared" si="55"/>
        <v>0</v>
      </c>
      <c r="CB45" s="121"/>
      <c r="CC45" s="120">
        <f t="shared" si="56"/>
        <v>6439.6319599999997</v>
      </c>
      <c r="CD45" s="123"/>
      <c r="CE45" s="111">
        <f t="shared" si="57"/>
        <v>0</v>
      </c>
      <c r="CF45" s="122">
        <f t="shared" si="58"/>
        <v>0</v>
      </c>
      <c r="CG45" s="121"/>
      <c r="CH45" s="120">
        <f t="shared" si="59"/>
        <v>6439.6319599999997</v>
      </c>
      <c r="CI45" s="123"/>
      <c r="CJ45" s="111">
        <f t="shared" si="64"/>
        <v>0</v>
      </c>
      <c r="CK45" s="122">
        <f t="shared" si="61"/>
        <v>0</v>
      </c>
      <c r="CL45" s="121"/>
      <c r="CM45" s="120">
        <f t="shared" si="62"/>
        <v>6439.6319599999997</v>
      </c>
      <c r="CN45" s="121"/>
      <c r="CO45" s="196">
        <f t="shared" si="35"/>
        <v>6439.6319599999997</v>
      </c>
      <c r="CP45" s="111"/>
      <c r="CQ45" s="196">
        <f t="shared" si="36"/>
        <v>6439.6319599999997</v>
      </c>
      <c r="CR45" s="111"/>
      <c r="CS45" s="196">
        <f t="shared" si="37"/>
        <v>6439.6319599999997</v>
      </c>
      <c r="CT45" s="111"/>
      <c r="CU45" s="196">
        <f t="shared" si="38"/>
        <v>6439.6319599999997</v>
      </c>
      <c r="CV45" s="111"/>
      <c r="CW45" s="196">
        <f t="shared" si="39"/>
        <v>6439.6319599999997</v>
      </c>
      <c r="CX45" s="111"/>
      <c r="CY45" s="196">
        <f t="shared" si="40"/>
        <v>6439.6319599999997</v>
      </c>
      <c r="CZ45" s="111"/>
      <c r="DA45" s="196">
        <f t="shared" si="41"/>
        <v>6439.6319599999997</v>
      </c>
      <c r="DB45" s="111"/>
      <c r="DC45" s="196">
        <f t="shared" si="42"/>
        <v>6439.6319599999997</v>
      </c>
      <c r="DD45" s="111"/>
      <c r="DE45" s="196">
        <f t="shared" si="68"/>
        <v>6439.6319599999997</v>
      </c>
      <c r="DF45" s="111"/>
      <c r="DG45" s="196">
        <f t="shared" si="69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7"/>
        <v>73</v>
      </c>
      <c r="G46" s="182">
        <v>305.14</v>
      </c>
      <c r="H46" s="183">
        <v>1385.0360000000001</v>
      </c>
      <c r="I46" s="121">
        <f t="shared" si="5"/>
        <v>498.02600000000007</v>
      </c>
      <c r="J46" s="122">
        <f t="shared" si="6"/>
        <v>2081.7486800000001</v>
      </c>
      <c r="K46" s="184">
        <v>3500.0230000000001</v>
      </c>
      <c r="L46" s="121">
        <f t="shared" si="7"/>
        <v>2114.9870000000001</v>
      </c>
      <c r="M46" s="122">
        <f t="shared" si="8"/>
        <v>9602.0409799999998</v>
      </c>
      <c r="N46" s="122">
        <f t="shared" si="9"/>
        <v>11988.92966</v>
      </c>
      <c r="O46" s="122">
        <f t="shared" si="70"/>
        <v>6999.9996599999995</v>
      </c>
      <c r="P46" s="120">
        <v>2375.16</v>
      </c>
      <c r="Q46" s="121">
        <v>3923.0250000000001</v>
      </c>
      <c r="R46" s="121">
        <f t="shared" si="10"/>
        <v>423.00199999999995</v>
      </c>
      <c r="S46" s="122">
        <f t="shared" si="11"/>
        <v>1920.4290799999999</v>
      </c>
      <c r="T46" s="122"/>
      <c r="U46" s="120">
        <f t="shared" si="12"/>
        <v>4295.5890799999997</v>
      </c>
      <c r="V46" s="121">
        <v>4536.0020000000004</v>
      </c>
      <c r="W46" s="121">
        <f t="shared" si="13"/>
        <v>612.97700000000032</v>
      </c>
      <c r="X46" s="122">
        <f t="shared" si="14"/>
        <v>2782.9155800000017</v>
      </c>
      <c r="Y46" s="122">
        <v>7500</v>
      </c>
      <c r="Z46" s="120">
        <f t="shared" si="15"/>
        <v>-421.49533999999858</v>
      </c>
      <c r="AA46" s="121">
        <f>VLOOKUP(B46,Лист3!$A$2:$C$175,3,FALSE)</f>
        <v>4984.0280000000002</v>
      </c>
      <c r="AB46" s="121">
        <f t="shared" si="16"/>
        <v>448.02599999999984</v>
      </c>
      <c r="AC46" s="122">
        <f t="shared" si="17"/>
        <v>2034.0380399999992</v>
      </c>
      <c r="AD46" s="122"/>
      <c r="AE46" s="120">
        <f t="shared" si="18"/>
        <v>1612.5427000000007</v>
      </c>
      <c r="AF46" s="121">
        <f>VLOOKUP(A46,Лист4!$A$2:$F$175,6,FALSE)</f>
        <v>5645.03</v>
      </c>
      <c r="AG46" s="121">
        <f t="shared" si="19"/>
        <v>661.0019999999995</v>
      </c>
      <c r="AH46" s="122">
        <f t="shared" si="20"/>
        <v>3000.9490799999976</v>
      </c>
      <c r="AI46" s="122"/>
      <c r="AJ46" s="120">
        <f t="shared" si="21"/>
        <v>4613.4917799999985</v>
      </c>
      <c r="AK46" s="121">
        <f>VLOOKUP(A46,Лист6!$A$2:$F$175,6,FALSE)</f>
        <v>6153.049</v>
      </c>
      <c r="AL46" s="121">
        <f t="shared" si="22"/>
        <v>508.01900000000023</v>
      </c>
      <c r="AM46" s="122">
        <f t="shared" si="23"/>
        <v>2306.4062600000011</v>
      </c>
      <c r="AN46" s="122">
        <v>3000</v>
      </c>
      <c r="AO46" s="120">
        <f t="shared" si="24"/>
        <v>3919.89804</v>
      </c>
      <c r="AP46" s="123">
        <v>6474.0770000000002</v>
      </c>
      <c r="AQ46" s="121">
        <f t="shared" si="25"/>
        <v>321.02800000000025</v>
      </c>
      <c r="AR46" s="121">
        <f t="shared" si="26"/>
        <v>1457.4671200000012</v>
      </c>
      <c r="AS46" s="121"/>
      <c r="AT46" s="120">
        <f t="shared" si="27"/>
        <v>5377.3651600000012</v>
      </c>
      <c r="AU46" s="123">
        <v>6707.067</v>
      </c>
      <c r="AV46" s="121">
        <f t="shared" si="28"/>
        <v>232.98999999999978</v>
      </c>
      <c r="AW46" s="122">
        <f t="shared" si="29"/>
        <v>1057.7745999999991</v>
      </c>
      <c r="AX46" s="121">
        <f>5000</f>
        <v>5000</v>
      </c>
      <c r="AY46" s="120">
        <f t="shared" si="30"/>
        <v>1435.13976</v>
      </c>
      <c r="AZ46" s="170">
        <v>7116</v>
      </c>
      <c r="BA46" s="121">
        <f t="shared" si="31"/>
        <v>408.93299999999999</v>
      </c>
      <c r="BB46" s="122">
        <f t="shared" si="43"/>
        <v>1966.9677299999998</v>
      </c>
      <c r="BC46" s="121"/>
      <c r="BD46" s="144">
        <f t="shared" si="32"/>
        <v>3402.1074899999999</v>
      </c>
      <c r="BE46" s="123"/>
      <c r="BF46" s="121"/>
      <c r="BG46" s="122">
        <f t="shared" si="44"/>
        <v>0</v>
      </c>
      <c r="BH46" s="121">
        <v>3000</v>
      </c>
      <c r="BI46" s="120">
        <f t="shared" si="34"/>
        <v>402.10748999999987</v>
      </c>
      <c r="BJ46" s="123"/>
      <c r="BK46" s="121">
        <f t="shared" si="45"/>
        <v>0</v>
      </c>
      <c r="BL46" s="122">
        <f t="shared" si="46"/>
        <v>0</v>
      </c>
      <c r="BM46" s="121"/>
      <c r="BN46" s="198">
        <f t="shared" si="47"/>
        <v>402.10748999999987</v>
      </c>
      <c r="BO46" s="123"/>
      <c r="BP46" s="121">
        <f t="shared" si="48"/>
        <v>0</v>
      </c>
      <c r="BQ46" s="122">
        <f t="shared" si="49"/>
        <v>0</v>
      </c>
      <c r="BR46" s="121"/>
      <c r="BS46" s="120">
        <f t="shared" si="50"/>
        <v>402.10748999999987</v>
      </c>
      <c r="BT46" s="123"/>
      <c r="BU46" s="121">
        <f t="shared" si="51"/>
        <v>0</v>
      </c>
      <c r="BV46" s="122">
        <f t="shared" si="52"/>
        <v>0</v>
      </c>
      <c r="BW46" s="121"/>
      <c r="BX46" s="120">
        <f t="shared" si="53"/>
        <v>402.10748999999987</v>
      </c>
      <c r="BY46" s="123"/>
      <c r="BZ46" s="111">
        <f t="shared" si="54"/>
        <v>0</v>
      </c>
      <c r="CA46" s="122">
        <f t="shared" si="55"/>
        <v>0</v>
      </c>
      <c r="CB46" s="121"/>
      <c r="CC46" s="120">
        <f t="shared" si="56"/>
        <v>402.10748999999987</v>
      </c>
      <c r="CD46" s="123"/>
      <c r="CE46" s="111">
        <f t="shared" si="57"/>
        <v>0</v>
      </c>
      <c r="CF46" s="122">
        <f t="shared" si="58"/>
        <v>0</v>
      </c>
      <c r="CG46" s="121"/>
      <c r="CH46" s="120">
        <f t="shared" si="59"/>
        <v>402.10748999999987</v>
      </c>
      <c r="CI46" s="123"/>
      <c r="CJ46" s="111">
        <f t="shared" si="64"/>
        <v>0</v>
      </c>
      <c r="CK46" s="122">
        <f t="shared" si="61"/>
        <v>0</v>
      </c>
      <c r="CL46" s="121">
        <v>291.7</v>
      </c>
      <c r="CM46" s="120">
        <f t="shared" si="62"/>
        <v>110.40748999999988</v>
      </c>
      <c r="CN46" s="121"/>
      <c r="CO46" s="196">
        <f t="shared" si="35"/>
        <v>110.40748999999988</v>
      </c>
      <c r="CP46" s="111"/>
      <c r="CQ46" s="196">
        <f t="shared" si="36"/>
        <v>110.40748999999988</v>
      </c>
      <c r="CR46" s="111"/>
      <c r="CS46" s="196">
        <f t="shared" si="37"/>
        <v>110.40748999999988</v>
      </c>
      <c r="CT46" s="111"/>
      <c r="CU46" s="196">
        <f t="shared" si="38"/>
        <v>110.40748999999988</v>
      </c>
      <c r="CV46" s="111"/>
      <c r="CW46" s="196">
        <f t="shared" si="39"/>
        <v>110.40748999999988</v>
      </c>
      <c r="CX46" s="111"/>
      <c r="CY46" s="196">
        <f t="shared" si="40"/>
        <v>110.40748999999988</v>
      </c>
      <c r="CZ46" s="111"/>
      <c r="DA46" s="196">
        <f t="shared" si="41"/>
        <v>110.40748999999988</v>
      </c>
      <c r="DB46" s="111"/>
      <c r="DC46" s="196">
        <f t="shared" si="42"/>
        <v>110.40748999999988</v>
      </c>
      <c r="DD46" s="111"/>
      <c r="DE46" s="196">
        <f t="shared" si="68"/>
        <v>110.40748999999988</v>
      </c>
      <c r="DF46" s="111"/>
      <c r="DG46" s="196">
        <f t="shared" si="69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7"/>
        <v>0</v>
      </c>
      <c r="G47" s="182">
        <v>0</v>
      </c>
      <c r="H47" s="183">
        <v>172.01400000000001</v>
      </c>
      <c r="I47" s="121">
        <f t="shared" si="5"/>
        <v>96.932000000000016</v>
      </c>
      <c r="J47" s="122">
        <f t="shared" si="6"/>
        <v>405.17576000000003</v>
      </c>
      <c r="K47" s="184">
        <v>360.01400000000001</v>
      </c>
      <c r="L47" s="121">
        <f t="shared" si="7"/>
        <v>188</v>
      </c>
      <c r="M47" s="122">
        <f t="shared" si="8"/>
        <v>853.52</v>
      </c>
      <c r="N47" s="122">
        <f t="shared" si="9"/>
        <v>1258.6957600000001</v>
      </c>
      <c r="O47" s="122">
        <v>0</v>
      </c>
      <c r="P47" s="120">
        <f t="shared" si="63"/>
        <v>71.685760000000073</v>
      </c>
      <c r="Q47" s="121">
        <v>360.01400000000001</v>
      </c>
      <c r="R47" s="121">
        <f t="shared" si="10"/>
        <v>0</v>
      </c>
      <c r="S47" s="122">
        <f t="shared" si="11"/>
        <v>0</v>
      </c>
      <c r="T47" s="122"/>
      <c r="U47" s="120">
        <f t="shared" si="12"/>
        <v>71.685760000000073</v>
      </c>
      <c r="V47" s="121">
        <v>360.01400000000001</v>
      </c>
      <c r="W47" s="121">
        <f t="shared" si="13"/>
        <v>0</v>
      </c>
      <c r="X47" s="122">
        <f t="shared" si="14"/>
        <v>0</v>
      </c>
      <c r="Y47" s="122"/>
      <c r="Z47" s="120">
        <f t="shared" si="15"/>
        <v>71.685760000000073</v>
      </c>
      <c r="AA47" s="121">
        <f>VLOOKUP(B47,Лист3!$A$2:$C$175,3,FALSE)</f>
        <v>360.01400000000001</v>
      </c>
      <c r="AB47" s="121">
        <f t="shared" si="16"/>
        <v>0</v>
      </c>
      <c r="AC47" s="122">
        <f t="shared" si="17"/>
        <v>0</v>
      </c>
      <c r="AD47" s="122"/>
      <c r="AE47" s="120">
        <f t="shared" si="18"/>
        <v>71.685760000000073</v>
      </c>
      <c r="AF47" s="121">
        <f>VLOOKUP(A47,Лист4!$A$2:$F$175,6,FALSE)</f>
        <v>360.01400000000001</v>
      </c>
      <c r="AG47" s="121">
        <f t="shared" si="19"/>
        <v>0</v>
      </c>
      <c r="AH47" s="122">
        <f t="shared" si="20"/>
        <v>0</v>
      </c>
      <c r="AI47" s="122"/>
      <c r="AJ47" s="120">
        <f t="shared" si="21"/>
        <v>71.685760000000073</v>
      </c>
      <c r="AK47" s="121">
        <f>VLOOKUP(A47,Лист6!$A$2:$F$175,6,FALSE)</f>
        <v>361.01299999999998</v>
      </c>
      <c r="AL47" s="121">
        <f t="shared" si="22"/>
        <v>0.9989999999999668</v>
      </c>
      <c r="AM47" s="122">
        <f t="shared" si="23"/>
        <v>4.5354599999998495</v>
      </c>
      <c r="AN47" s="122"/>
      <c r="AO47" s="120">
        <f t="shared" si="24"/>
        <v>76.221219999999917</v>
      </c>
      <c r="AP47" s="123">
        <v>392.08100000000002</v>
      </c>
      <c r="AQ47" s="121">
        <f t="shared" si="25"/>
        <v>31.06800000000004</v>
      </c>
      <c r="AR47" s="121">
        <f t="shared" si="26"/>
        <v>141.04872000000017</v>
      </c>
      <c r="AS47" s="121"/>
      <c r="AT47" s="120">
        <f t="shared" si="27"/>
        <v>217.26994000000008</v>
      </c>
      <c r="AU47" s="123">
        <v>460.005</v>
      </c>
      <c r="AV47" s="121">
        <f t="shared" si="28"/>
        <v>67.923999999999978</v>
      </c>
      <c r="AW47" s="122">
        <f t="shared" si="29"/>
        <v>308.37495999999993</v>
      </c>
      <c r="AX47" s="121"/>
      <c r="AY47" s="120">
        <f t="shared" si="30"/>
        <v>525.64490000000001</v>
      </c>
      <c r="AZ47" s="123">
        <v>523.01700000000005</v>
      </c>
      <c r="BA47" s="121">
        <f t="shared" si="31"/>
        <v>63.012000000000057</v>
      </c>
      <c r="BB47" s="122">
        <f t="shared" si="43"/>
        <v>303.08772000000027</v>
      </c>
      <c r="BC47" s="121">
        <v>1000</v>
      </c>
      <c r="BD47" s="120">
        <f t="shared" si="32"/>
        <v>-171.26737999999978</v>
      </c>
      <c r="BE47" s="170">
        <v>607.06500000000005</v>
      </c>
      <c r="BF47" s="121">
        <f t="shared" si="33"/>
        <v>84.048000000000002</v>
      </c>
      <c r="BG47" s="122">
        <f t="shared" si="44"/>
        <v>404.27087999999998</v>
      </c>
      <c r="BH47" s="121"/>
      <c r="BI47" s="144">
        <f t="shared" si="34"/>
        <v>233.0035000000002</v>
      </c>
      <c r="BJ47" s="123"/>
      <c r="BK47" s="121"/>
      <c r="BL47" s="122">
        <f t="shared" si="46"/>
        <v>0</v>
      </c>
      <c r="BM47" s="121"/>
      <c r="BN47" s="120">
        <f t="shared" si="47"/>
        <v>233.0035000000002</v>
      </c>
      <c r="BO47" s="123"/>
      <c r="BP47" s="121">
        <f t="shared" si="48"/>
        <v>0</v>
      </c>
      <c r="BQ47" s="122">
        <f t="shared" si="49"/>
        <v>0</v>
      </c>
      <c r="BR47" s="121"/>
      <c r="BS47" s="120">
        <f t="shared" si="50"/>
        <v>233.0035000000002</v>
      </c>
      <c r="BT47" s="123"/>
      <c r="BU47" s="121">
        <f t="shared" si="51"/>
        <v>0</v>
      </c>
      <c r="BV47" s="122">
        <f t="shared" si="52"/>
        <v>0</v>
      </c>
      <c r="BW47" s="121"/>
      <c r="BX47" s="120">
        <f t="shared" si="53"/>
        <v>233.0035000000002</v>
      </c>
      <c r="BY47" s="123"/>
      <c r="BZ47" s="111">
        <f>BY47-BT47</f>
        <v>0</v>
      </c>
      <c r="CA47" s="122">
        <f t="shared" si="55"/>
        <v>0</v>
      </c>
      <c r="CB47" s="121"/>
      <c r="CC47" s="120">
        <f t="shared" si="56"/>
        <v>233.0035000000002</v>
      </c>
      <c r="CD47" s="123"/>
      <c r="CE47" s="111">
        <f t="shared" si="57"/>
        <v>0</v>
      </c>
      <c r="CF47" s="122">
        <f t="shared" si="58"/>
        <v>0</v>
      </c>
      <c r="CG47" s="121"/>
      <c r="CH47" s="120">
        <f t="shared" si="59"/>
        <v>233.0035000000002</v>
      </c>
      <c r="CI47" s="123"/>
      <c r="CJ47" s="111">
        <f t="shared" si="64"/>
        <v>0</v>
      </c>
      <c r="CK47" s="122">
        <f t="shared" si="61"/>
        <v>0</v>
      </c>
      <c r="CL47" s="121"/>
      <c r="CM47" s="120">
        <f t="shared" si="62"/>
        <v>233.0035000000002</v>
      </c>
      <c r="CN47" s="121"/>
      <c r="CO47" s="196">
        <f t="shared" si="35"/>
        <v>233.0035000000002</v>
      </c>
      <c r="CP47" s="111"/>
      <c r="CQ47" s="196">
        <f t="shared" si="36"/>
        <v>233.0035000000002</v>
      </c>
      <c r="CR47" s="111"/>
      <c r="CS47" s="196">
        <f t="shared" si="37"/>
        <v>233.0035000000002</v>
      </c>
      <c r="CT47" s="111"/>
      <c r="CU47" s="196">
        <f t="shared" si="38"/>
        <v>233.0035000000002</v>
      </c>
      <c r="CV47" s="111"/>
      <c r="CW47" s="196">
        <f t="shared" si="39"/>
        <v>233.0035000000002</v>
      </c>
      <c r="CX47" s="111"/>
      <c r="CY47" s="196">
        <f t="shared" si="40"/>
        <v>233.0035000000002</v>
      </c>
      <c r="CZ47" s="111"/>
      <c r="DA47" s="196">
        <f t="shared" si="41"/>
        <v>233.0035000000002</v>
      </c>
      <c r="DB47" s="111"/>
      <c r="DC47" s="196">
        <f t="shared" si="42"/>
        <v>233.0035000000002</v>
      </c>
      <c r="DD47" s="111"/>
      <c r="DE47" s="196">
        <f t="shared" si="68"/>
        <v>233.0035000000002</v>
      </c>
      <c r="DF47" s="111"/>
      <c r="DG47" s="196">
        <f t="shared" si="69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7"/>
        <v>0</v>
      </c>
      <c r="G48" s="222"/>
      <c r="H48" s="223">
        <v>0</v>
      </c>
      <c r="I48" s="96">
        <f t="shared" si="5"/>
        <v>0</v>
      </c>
      <c r="J48" s="224">
        <f t="shared" si="6"/>
        <v>0</v>
      </c>
      <c r="K48" s="225">
        <v>0</v>
      </c>
      <c r="L48" s="96">
        <f t="shared" si="7"/>
        <v>0</v>
      </c>
      <c r="M48" s="224">
        <f t="shared" si="8"/>
        <v>0</v>
      </c>
      <c r="N48" s="224">
        <f t="shared" si="9"/>
        <v>0</v>
      </c>
      <c r="O48" s="224">
        <v>0</v>
      </c>
      <c r="P48" s="226">
        <f t="shared" si="63"/>
        <v>0</v>
      </c>
      <c r="Q48" s="96">
        <v>0</v>
      </c>
      <c r="R48" s="96">
        <f t="shared" si="10"/>
        <v>0</v>
      </c>
      <c r="S48" s="224">
        <f t="shared" si="11"/>
        <v>0</v>
      </c>
      <c r="T48" s="224"/>
      <c r="U48" s="226">
        <f t="shared" si="12"/>
        <v>0</v>
      </c>
      <c r="V48" s="96">
        <v>0</v>
      </c>
      <c r="W48" s="96">
        <f t="shared" si="13"/>
        <v>0</v>
      </c>
      <c r="X48" s="224">
        <f t="shared" si="14"/>
        <v>0</v>
      </c>
      <c r="Y48" s="224"/>
      <c r="Z48" s="226">
        <f t="shared" si="15"/>
        <v>0</v>
      </c>
      <c r="AA48" s="96">
        <f>VLOOKUP(B48,Лист3!$A$2:$C$175,3,FALSE)</f>
        <v>0</v>
      </c>
      <c r="AB48" s="96">
        <f t="shared" si="16"/>
        <v>0</v>
      </c>
      <c r="AC48" s="224">
        <f t="shared" si="17"/>
        <v>0</v>
      </c>
      <c r="AD48" s="224"/>
      <c r="AE48" s="226">
        <f t="shared" si="18"/>
        <v>0</v>
      </c>
      <c r="AF48" s="96">
        <f>VLOOKUP(A48,Лист4!$A$2:$F$175,6,FALSE)</f>
        <v>0</v>
      </c>
      <c r="AG48" s="96">
        <f t="shared" si="19"/>
        <v>0</v>
      </c>
      <c r="AH48" s="224">
        <f t="shared" si="20"/>
        <v>0</v>
      </c>
      <c r="AI48" s="224"/>
      <c r="AJ48" s="226">
        <f t="shared" si="21"/>
        <v>0</v>
      </c>
      <c r="AK48" s="96">
        <f>VLOOKUP(A48,Лист6!$A$2:$F$175,6,FALSE)</f>
        <v>0</v>
      </c>
      <c r="AL48" s="96">
        <f t="shared" si="22"/>
        <v>0</v>
      </c>
      <c r="AM48" s="224">
        <f t="shared" si="23"/>
        <v>0</v>
      </c>
      <c r="AN48" s="224"/>
      <c r="AO48" s="226">
        <f t="shared" si="24"/>
        <v>0</v>
      </c>
      <c r="AP48" s="91">
        <v>0</v>
      </c>
      <c r="AQ48" s="96">
        <f t="shared" si="25"/>
        <v>0</v>
      </c>
      <c r="AR48" s="96">
        <f t="shared" si="26"/>
        <v>0</v>
      </c>
      <c r="AS48" s="96"/>
      <c r="AT48" s="226">
        <f t="shared" si="27"/>
        <v>0</v>
      </c>
      <c r="AU48" s="91">
        <v>0</v>
      </c>
      <c r="AV48" s="96">
        <f t="shared" si="28"/>
        <v>0</v>
      </c>
      <c r="AW48" s="224">
        <f t="shared" si="29"/>
        <v>0</v>
      </c>
      <c r="AX48" s="96"/>
      <c r="AY48" s="226">
        <f t="shared" si="30"/>
        <v>0</v>
      </c>
      <c r="AZ48" s="91">
        <v>0</v>
      </c>
      <c r="BA48" s="96">
        <f t="shared" si="31"/>
        <v>0</v>
      </c>
      <c r="BB48" s="224">
        <f t="shared" si="43"/>
        <v>0</v>
      </c>
      <c r="BC48" s="96"/>
      <c r="BD48" s="226">
        <f t="shared" si="32"/>
        <v>0</v>
      </c>
      <c r="BE48" s="91">
        <v>0</v>
      </c>
      <c r="BF48" s="96">
        <f t="shared" si="33"/>
        <v>0</v>
      </c>
      <c r="BG48" s="224">
        <f t="shared" si="44"/>
        <v>0</v>
      </c>
      <c r="BH48" s="96"/>
      <c r="BI48" s="226">
        <f t="shared" si="34"/>
        <v>0</v>
      </c>
      <c r="BJ48" s="91">
        <v>0</v>
      </c>
      <c r="BK48" s="96">
        <f t="shared" si="45"/>
        <v>0</v>
      </c>
      <c r="BL48" s="224">
        <f t="shared" si="46"/>
        <v>0</v>
      </c>
      <c r="BM48" s="96"/>
      <c r="BN48" s="226">
        <f t="shared" si="47"/>
        <v>0</v>
      </c>
      <c r="BO48" s="91">
        <v>0</v>
      </c>
      <c r="BP48" s="96">
        <f t="shared" si="48"/>
        <v>0</v>
      </c>
      <c r="BQ48" s="224">
        <f t="shared" si="49"/>
        <v>0</v>
      </c>
      <c r="BR48" s="96"/>
      <c r="BS48" s="226">
        <f t="shared" si="50"/>
        <v>0</v>
      </c>
      <c r="BT48" s="91"/>
      <c r="BU48" s="96">
        <f t="shared" si="51"/>
        <v>0</v>
      </c>
      <c r="BV48" s="224">
        <f t="shared" si="52"/>
        <v>0</v>
      </c>
      <c r="BW48" s="96"/>
      <c r="BX48" s="226">
        <f t="shared" si="53"/>
        <v>0</v>
      </c>
      <c r="BY48" s="91"/>
      <c r="BZ48" s="217">
        <f t="shared" si="54"/>
        <v>0</v>
      </c>
      <c r="CA48" s="224">
        <f t="shared" si="55"/>
        <v>0</v>
      </c>
      <c r="CB48" s="96"/>
      <c r="CC48" s="226">
        <f t="shared" si="56"/>
        <v>0</v>
      </c>
      <c r="CD48" s="91"/>
      <c r="CE48" s="217">
        <f t="shared" si="57"/>
        <v>0</v>
      </c>
      <c r="CF48" s="224">
        <f t="shared" si="58"/>
        <v>0</v>
      </c>
      <c r="CG48" s="96"/>
      <c r="CH48" s="226">
        <f t="shared" si="59"/>
        <v>0</v>
      </c>
      <c r="CI48" s="91">
        <v>0</v>
      </c>
      <c r="CJ48" s="217">
        <f t="shared" si="64"/>
        <v>0</v>
      </c>
      <c r="CK48" s="224">
        <f t="shared" si="61"/>
        <v>0</v>
      </c>
      <c r="CL48" s="96"/>
      <c r="CM48" s="287">
        <f t="shared" si="62"/>
        <v>0</v>
      </c>
      <c r="CN48" s="217"/>
      <c r="CO48" s="289">
        <f t="shared" si="35"/>
        <v>0</v>
      </c>
      <c r="CP48" s="217"/>
      <c r="CQ48" s="289">
        <f t="shared" si="36"/>
        <v>0</v>
      </c>
      <c r="CR48" s="217"/>
      <c r="CS48" s="289">
        <f t="shared" si="37"/>
        <v>0</v>
      </c>
      <c r="CT48" s="217"/>
      <c r="CU48" s="289">
        <f t="shared" si="38"/>
        <v>0</v>
      </c>
      <c r="CV48" s="217"/>
      <c r="CW48" s="289">
        <f t="shared" si="39"/>
        <v>0</v>
      </c>
      <c r="CX48" s="217"/>
      <c r="CY48" s="289">
        <f t="shared" si="40"/>
        <v>0</v>
      </c>
      <c r="CZ48" s="217"/>
      <c r="DA48" s="289">
        <f t="shared" si="41"/>
        <v>0</v>
      </c>
      <c r="DB48" s="217"/>
      <c r="DC48" s="289">
        <f t="shared" si="42"/>
        <v>0</v>
      </c>
      <c r="DD48" s="217"/>
      <c r="DE48" s="289">
        <f t="shared" si="68"/>
        <v>0</v>
      </c>
      <c r="DF48" s="217"/>
      <c r="DG48" s="289">
        <f t="shared" si="69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5"/>
        <v>52.048000000000002</v>
      </c>
      <c r="J49" s="122">
        <f t="shared" si="6"/>
        <v>217.56064000000001</v>
      </c>
      <c r="K49" s="184">
        <v>308.02</v>
      </c>
      <c r="L49" s="121">
        <f t="shared" si="7"/>
        <v>255.97199999999998</v>
      </c>
      <c r="M49" s="122">
        <f t="shared" si="8"/>
        <v>1162.1128799999999</v>
      </c>
      <c r="N49" s="122">
        <f t="shared" si="9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10"/>
        <v>11.987000000000023</v>
      </c>
      <c r="S49" s="122">
        <f t="shared" si="11"/>
        <v>54.420980000000107</v>
      </c>
      <c r="T49" s="122"/>
      <c r="U49" s="120">
        <f t="shared" si="12"/>
        <v>434.10098000000011</v>
      </c>
      <c r="V49" s="121">
        <v>344.072</v>
      </c>
      <c r="W49" s="121">
        <f t="shared" si="13"/>
        <v>24.064999999999998</v>
      </c>
      <c r="X49" s="122">
        <f t="shared" si="14"/>
        <v>109.25509999999998</v>
      </c>
      <c r="Y49" s="122"/>
      <c r="Z49" s="120">
        <f t="shared" si="15"/>
        <v>543.35608000000013</v>
      </c>
      <c r="AA49" s="121">
        <f>VLOOKUP(B49,Лист3!$A$2:$C$175,3,FALSE)</f>
        <v>344.072</v>
      </c>
      <c r="AB49" s="121">
        <f t="shared" si="16"/>
        <v>0</v>
      </c>
      <c r="AC49" s="122">
        <f t="shared" si="17"/>
        <v>0</v>
      </c>
      <c r="AD49" s="122"/>
      <c r="AE49" s="120">
        <f t="shared" si="18"/>
        <v>543.35608000000013</v>
      </c>
      <c r="AF49" s="121">
        <f>VLOOKUP(A49,Лист4!$A$2:$F$175,6,FALSE)</f>
        <v>344.072</v>
      </c>
      <c r="AG49" s="121">
        <f t="shared" si="19"/>
        <v>0</v>
      </c>
      <c r="AH49" s="122">
        <f t="shared" si="20"/>
        <v>0</v>
      </c>
      <c r="AI49" s="122"/>
      <c r="AJ49" s="120">
        <f t="shared" si="21"/>
        <v>543.35608000000013</v>
      </c>
      <c r="AK49" s="121">
        <f>VLOOKUP(A49,Лист6!$A$2:$F$175,6,FALSE)</f>
        <v>344.072</v>
      </c>
      <c r="AL49" s="121">
        <f t="shared" si="22"/>
        <v>0</v>
      </c>
      <c r="AM49" s="122">
        <f t="shared" si="23"/>
        <v>0</v>
      </c>
      <c r="AN49" s="122"/>
      <c r="AO49" s="120">
        <f t="shared" si="24"/>
        <v>543.35608000000013</v>
      </c>
      <c r="AP49" s="123">
        <v>442.01299999999998</v>
      </c>
      <c r="AQ49" s="121">
        <f t="shared" si="25"/>
        <v>97.940999999999974</v>
      </c>
      <c r="AR49" s="121">
        <f t="shared" si="26"/>
        <v>444.65213999999986</v>
      </c>
      <c r="AS49" s="121">
        <v>7000</v>
      </c>
      <c r="AT49" s="120">
        <f t="shared" si="27"/>
        <v>-6011.9917800000003</v>
      </c>
      <c r="AU49" s="123">
        <v>521.072</v>
      </c>
      <c r="AV49" s="121">
        <f t="shared" si="28"/>
        <v>79.059000000000026</v>
      </c>
      <c r="AW49" s="122">
        <f t="shared" si="29"/>
        <v>358.92786000000012</v>
      </c>
      <c r="AX49" s="121"/>
      <c r="AY49" s="120">
        <f t="shared" si="30"/>
        <v>-5653.0639200000005</v>
      </c>
      <c r="AZ49" s="123">
        <v>620.03</v>
      </c>
      <c r="BA49" s="121">
        <f t="shared" si="31"/>
        <v>98.95799999999997</v>
      </c>
      <c r="BB49" s="122">
        <f t="shared" si="43"/>
        <v>475.98797999999982</v>
      </c>
      <c r="BC49" s="121"/>
      <c r="BD49" s="120">
        <f t="shared" si="32"/>
        <v>-5177.0759400000006</v>
      </c>
      <c r="BE49" s="123">
        <v>701.02800000000002</v>
      </c>
      <c r="BF49" s="121">
        <f t="shared" si="33"/>
        <v>80.998000000000047</v>
      </c>
      <c r="BG49" s="122">
        <f t="shared" si="44"/>
        <v>389.6003800000002</v>
      </c>
      <c r="BH49" s="121"/>
      <c r="BI49" s="120">
        <f t="shared" si="34"/>
        <v>-4787.4755600000008</v>
      </c>
      <c r="BJ49" s="123">
        <v>708.05700000000002</v>
      </c>
      <c r="BK49" s="121">
        <f t="shared" si="45"/>
        <v>7.0289999999999964</v>
      </c>
      <c r="BL49" s="122">
        <f t="shared" si="46"/>
        <v>33.809489999999983</v>
      </c>
      <c r="BM49" s="121"/>
      <c r="BN49" s="120">
        <f t="shared" si="47"/>
        <v>-4753.6660700000011</v>
      </c>
      <c r="BO49" s="123">
        <v>732.05399999999997</v>
      </c>
      <c r="BP49" s="121">
        <f t="shared" si="48"/>
        <v>23.996999999999957</v>
      </c>
      <c r="BQ49" s="122">
        <f t="shared" si="49"/>
        <v>115.42556999999978</v>
      </c>
      <c r="BR49" s="121"/>
      <c r="BS49" s="120">
        <f t="shared" si="50"/>
        <v>-4638.2405000000017</v>
      </c>
      <c r="BT49" s="170">
        <v>732.05399999999997</v>
      </c>
      <c r="BU49" s="121">
        <f t="shared" si="51"/>
        <v>0</v>
      </c>
      <c r="BV49" s="122">
        <f t="shared" si="52"/>
        <v>0</v>
      </c>
      <c r="BW49" s="121"/>
      <c r="BX49" s="120">
        <f t="shared" si="53"/>
        <v>-4638.2405000000017</v>
      </c>
      <c r="BY49" s="123"/>
      <c r="BZ49" s="111"/>
      <c r="CA49" s="122">
        <f t="shared" si="55"/>
        <v>0</v>
      </c>
      <c r="CB49" s="121"/>
      <c r="CC49" s="120">
        <f t="shared" si="56"/>
        <v>-4638.2405000000017</v>
      </c>
      <c r="CD49" s="123"/>
      <c r="CE49" s="111">
        <f t="shared" si="57"/>
        <v>0</v>
      </c>
      <c r="CF49" s="122">
        <f t="shared" si="58"/>
        <v>0</v>
      </c>
      <c r="CG49" s="121"/>
      <c r="CH49" s="120">
        <f t="shared" si="59"/>
        <v>-4638.2405000000017</v>
      </c>
      <c r="CI49" s="123"/>
      <c r="CJ49" s="111">
        <f t="shared" si="64"/>
        <v>0</v>
      </c>
      <c r="CK49" s="122">
        <f t="shared" si="61"/>
        <v>0</v>
      </c>
      <c r="CL49" s="121"/>
      <c r="CM49" s="120">
        <f t="shared" si="62"/>
        <v>-4638.2405000000017</v>
      </c>
      <c r="CN49" s="121"/>
      <c r="CO49" s="152">
        <f t="shared" si="35"/>
        <v>-4638.2405000000017</v>
      </c>
      <c r="CP49" s="121"/>
      <c r="CQ49" s="152">
        <f t="shared" si="36"/>
        <v>-4638.2405000000017</v>
      </c>
      <c r="CR49" s="121"/>
      <c r="CS49" s="196">
        <f t="shared" si="37"/>
        <v>-4638.2405000000017</v>
      </c>
      <c r="CT49" s="121"/>
      <c r="CU49" s="196">
        <f t="shared" si="38"/>
        <v>-4638.2405000000017</v>
      </c>
      <c r="CV49" s="121"/>
      <c r="CW49" s="196">
        <f t="shared" si="39"/>
        <v>-4638.2405000000017</v>
      </c>
      <c r="CX49" s="121"/>
      <c r="CY49" s="196">
        <f t="shared" si="40"/>
        <v>-4638.2405000000017</v>
      </c>
      <c r="CZ49" s="121"/>
      <c r="DA49" s="196">
        <f t="shared" si="41"/>
        <v>-4638.2405000000017</v>
      </c>
      <c r="DB49" s="121"/>
      <c r="DC49" s="196">
        <f t="shared" si="42"/>
        <v>-4638.2405000000017</v>
      </c>
      <c r="DD49" s="121"/>
      <c r="DE49" s="196">
        <f t="shared" si="68"/>
        <v>-4638.2405000000017</v>
      </c>
      <c r="DF49" s="121"/>
      <c r="DG49" s="196">
        <f t="shared" si="69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71">G50/4.18</f>
        <v>2.6315789473684213E-2</v>
      </c>
      <c r="G50" s="182">
        <v>0.11</v>
      </c>
      <c r="H50" s="183">
        <v>112.09099999999999</v>
      </c>
      <c r="I50" s="121">
        <f t="shared" si="5"/>
        <v>78.016999999999996</v>
      </c>
      <c r="J50" s="122">
        <f t="shared" si="6"/>
        <v>326.11105999999995</v>
      </c>
      <c r="K50" s="184">
        <v>138.066</v>
      </c>
      <c r="L50" s="121">
        <f t="shared" si="7"/>
        <v>25.975000000000009</v>
      </c>
      <c r="M50" s="122">
        <f t="shared" si="8"/>
        <v>117.92650000000003</v>
      </c>
      <c r="N50" s="122">
        <f t="shared" si="9"/>
        <v>444.14756</v>
      </c>
      <c r="O50" s="122">
        <v>610</v>
      </c>
      <c r="P50" s="120">
        <v>-24.57</v>
      </c>
      <c r="Q50" s="121">
        <v>140.005</v>
      </c>
      <c r="R50" s="121">
        <f t="shared" si="10"/>
        <v>1.938999999999993</v>
      </c>
      <c r="S50" s="122">
        <f t="shared" si="11"/>
        <v>8.8030599999999684</v>
      </c>
      <c r="T50" s="122"/>
      <c r="U50" s="133">
        <f t="shared" si="12"/>
        <v>-15.766940000000032</v>
      </c>
      <c r="V50" s="121">
        <v>140.005</v>
      </c>
      <c r="W50" s="134">
        <f t="shared" si="13"/>
        <v>0</v>
      </c>
      <c r="X50" s="135">
        <f t="shared" si="14"/>
        <v>0</v>
      </c>
      <c r="Y50" s="135"/>
      <c r="Z50" s="133">
        <f t="shared" si="15"/>
        <v>-15.766940000000032</v>
      </c>
      <c r="AA50" s="134">
        <f>VLOOKUP(B50,Лист3!$A$2:$C$175,3,FALSE)</f>
        <v>141.023</v>
      </c>
      <c r="AB50" s="134">
        <f t="shared" si="16"/>
        <v>1.0180000000000007</v>
      </c>
      <c r="AC50" s="135">
        <f t="shared" si="17"/>
        <v>4.6217200000000034</v>
      </c>
      <c r="AD50" s="135"/>
      <c r="AE50" s="133">
        <f t="shared" si="18"/>
        <v>-11.145220000000029</v>
      </c>
      <c r="AF50" s="134">
        <f>VLOOKUP(A50,Лист4!$A$2:$F$175,6,FALSE)</f>
        <v>141.023</v>
      </c>
      <c r="AG50" s="134">
        <f t="shared" si="19"/>
        <v>0</v>
      </c>
      <c r="AH50" s="135">
        <f t="shared" si="20"/>
        <v>0</v>
      </c>
      <c r="AI50" s="135"/>
      <c r="AJ50" s="133">
        <f t="shared" si="21"/>
        <v>-11.145220000000029</v>
      </c>
      <c r="AK50" s="134">
        <f>VLOOKUP(A50,Лист6!$A$2:$F$175,6,FALSE)</f>
        <v>141.023</v>
      </c>
      <c r="AL50" s="134">
        <f t="shared" si="22"/>
        <v>0</v>
      </c>
      <c r="AM50" s="135">
        <f t="shared" si="23"/>
        <v>0</v>
      </c>
      <c r="AN50" s="135"/>
      <c r="AO50" s="133">
        <f t="shared" si="24"/>
        <v>-11.145220000000029</v>
      </c>
      <c r="AP50" s="136">
        <v>155.08799999999999</v>
      </c>
      <c r="AQ50" s="134">
        <f t="shared" si="25"/>
        <v>14.064999999999998</v>
      </c>
      <c r="AR50" s="134">
        <f t="shared" si="26"/>
        <v>63.855099999999993</v>
      </c>
      <c r="AS50" s="134"/>
      <c r="AT50" s="133">
        <f t="shared" si="27"/>
        <v>52.709879999999963</v>
      </c>
      <c r="AU50" s="136">
        <v>179.095</v>
      </c>
      <c r="AV50" s="134">
        <f t="shared" si="28"/>
        <v>24.007000000000005</v>
      </c>
      <c r="AW50" s="135">
        <f t="shared" si="29"/>
        <v>108.99178000000002</v>
      </c>
      <c r="AX50" s="134"/>
      <c r="AY50" s="133">
        <f t="shared" si="30"/>
        <v>161.70165999999998</v>
      </c>
      <c r="AZ50" s="162">
        <v>198.03200000000001</v>
      </c>
      <c r="BA50" s="134">
        <f t="shared" si="31"/>
        <v>18.937000000000012</v>
      </c>
      <c r="BB50" s="122">
        <f t="shared" si="43"/>
        <v>91.086970000000051</v>
      </c>
      <c r="BC50" s="134">
        <v>200</v>
      </c>
      <c r="BD50" s="199">
        <f t="shared" si="32"/>
        <v>52.788630000000012</v>
      </c>
      <c r="BE50" s="136"/>
      <c r="BF50" s="134"/>
      <c r="BG50" s="122">
        <f t="shared" si="44"/>
        <v>0</v>
      </c>
      <c r="BH50" s="134"/>
      <c r="BI50" s="133">
        <f t="shared" si="34"/>
        <v>52.788630000000012</v>
      </c>
      <c r="BJ50" s="136"/>
      <c r="BK50" s="134">
        <f t="shared" si="45"/>
        <v>0</v>
      </c>
      <c r="BL50" s="122">
        <f t="shared" si="46"/>
        <v>0</v>
      </c>
      <c r="BM50" s="134"/>
      <c r="BN50" s="198">
        <f t="shared" si="47"/>
        <v>52.788630000000012</v>
      </c>
      <c r="BO50" s="136"/>
      <c r="BP50" s="121">
        <f t="shared" si="48"/>
        <v>0</v>
      </c>
      <c r="BQ50" s="122">
        <f t="shared" si="49"/>
        <v>0</v>
      </c>
      <c r="BR50" s="134"/>
      <c r="BS50" s="120">
        <f t="shared" si="50"/>
        <v>52.788630000000012</v>
      </c>
      <c r="BT50" s="136"/>
      <c r="BU50" s="121">
        <f t="shared" si="51"/>
        <v>0</v>
      </c>
      <c r="BV50" s="122">
        <f t="shared" si="52"/>
        <v>0</v>
      </c>
      <c r="BW50" s="134"/>
      <c r="BX50" s="120">
        <f t="shared" si="53"/>
        <v>52.788630000000012</v>
      </c>
      <c r="BY50" s="136"/>
      <c r="BZ50" s="111">
        <f t="shared" si="54"/>
        <v>0</v>
      </c>
      <c r="CA50" s="122">
        <f t="shared" si="55"/>
        <v>0</v>
      </c>
      <c r="CB50" s="134"/>
      <c r="CC50" s="120">
        <f t="shared" si="56"/>
        <v>52.788630000000012</v>
      </c>
      <c r="CD50" s="136"/>
      <c r="CE50" s="111">
        <f t="shared" si="57"/>
        <v>0</v>
      </c>
      <c r="CF50" s="122">
        <f t="shared" si="58"/>
        <v>0</v>
      </c>
      <c r="CG50" s="134"/>
      <c r="CH50" s="120">
        <f t="shared" si="59"/>
        <v>52.788630000000012</v>
      </c>
      <c r="CI50" s="136"/>
      <c r="CJ50" s="111">
        <f t="shared" si="64"/>
        <v>0</v>
      </c>
      <c r="CK50" s="122">
        <f t="shared" si="61"/>
        <v>0</v>
      </c>
      <c r="CL50" s="134"/>
      <c r="CM50" s="120">
        <f t="shared" si="62"/>
        <v>52.788630000000012</v>
      </c>
      <c r="CN50" s="134"/>
      <c r="CO50" s="196">
        <f t="shared" si="35"/>
        <v>52.788630000000012</v>
      </c>
      <c r="CP50" s="111"/>
      <c r="CQ50" s="196">
        <f t="shared" si="36"/>
        <v>52.788630000000012</v>
      </c>
      <c r="CR50" s="111"/>
      <c r="CS50" s="196">
        <f t="shared" si="37"/>
        <v>52.788630000000012</v>
      </c>
      <c r="CT50" s="111"/>
      <c r="CU50" s="196">
        <f t="shared" si="38"/>
        <v>52.788630000000012</v>
      </c>
      <c r="CV50" s="111"/>
      <c r="CW50" s="196">
        <f t="shared" si="39"/>
        <v>52.788630000000012</v>
      </c>
      <c r="CX50" s="111"/>
      <c r="CY50" s="196">
        <f t="shared" si="40"/>
        <v>52.788630000000012</v>
      </c>
      <c r="CZ50" s="111"/>
      <c r="DA50" s="196">
        <f t="shared" si="41"/>
        <v>52.788630000000012</v>
      </c>
      <c r="DB50" s="111"/>
      <c r="DC50" s="196">
        <f t="shared" si="42"/>
        <v>52.788630000000012</v>
      </c>
      <c r="DD50" s="111"/>
      <c r="DE50" s="196">
        <f t="shared" si="68"/>
        <v>52.788630000000012</v>
      </c>
      <c r="DF50" s="111"/>
      <c r="DG50" s="196">
        <f t="shared" si="69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71"/>
        <v>5.9162679425837323</v>
      </c>
      <c r="G51" s="182">
        <v>24.73</v>
      </c>
      <c r="H51" s="183">
        <v>1845.0150000000001</v>
      </c>
      <c r="I51" s="121">
        <f t="shared" si="5"/>
        <v>845.01100000000008</v>
      </c>
      <c r="J51" s="122">
        <f t="shared" si="6"/>
        <v>3532.1459800000002</v>
      </c>
      <c r="K51" s="184">
        <v>2280.0929999999998</v>
      </c>
      <c r="L51" s="121">
        <f t="shared" si="7"/>
        <v>435.07799999999975</v>
      </c>
      <c r="M51" s="122">
        <f t="shared" si="8"/>
        <v>1975.2541199999989</v>
      </c>
      <c r="N51" s="122">
        <f t="shared" si="9"/>
        <v>5532.1300999999994</v>
      </c>
      <c r="O51" s="122">
        <f t="shared" si="70"/>
        <v>5500.0000999999993</v>
      </c>
      <c r="P51" s="120">
        <v>-906.93</v>
      </c>
      <c r="Q51" s="121">
        <v>2319.0129999999999</v>
      </c>
      <c r="R51" s="121">
        <f t="shared" si="10"/>
        <v>38.920000000000073</v>
      </c>
      <c r="S51" s="122">
        <f t="shared" si="11"/>
        <v>176.69680000000034</v>
      </c>
      <c r="T51" s="122"/>
      <c r="U51" s="120">
        <f t="shared" si="12"/>
        <v>-730.23319999999967</v>
      </c>
      <c r="V51" s="121">
        <v>2328.0909999999999</v>
      </c>
      <c r="W51" s="121">
        <f t="shared" si="13"/>
        <v>9.0779999999999745</v>
      </c>
      <c r="X51" s="122">
        <f t="shared" si="14"/>
        <v>41.214119999999888</v>
      </c>
      <c r="Y51" s="122">
        <v>1500</v>
      </c>
      <c r="Z51" s="120">
        <f t="shared" si="15"/>
        <v>-2189.01908</v>
      </c>
      <c r="AA51" s="121">
        <v>2328.0909999999999</v>
      </c>
      <c r="AB51" s="121">
        <f t="shared" si="16"/>
        <v>0</v>
      </c>
      <c r="AC51" s="122">
        <f t="shared" si="17"/>
        <v>0</v>
      </c>
      <c r="AD51" s="122"/>
      <c r="AE51" s="120">
        <f t="shared" si="18"/>
        <v>-2189.01908</v>
      </c>
      <c r="AF51" s="121">
        <f>VLOOKUP(A51,Лист4!$A$2:$F$175,6,FALSE)</f>
        <v>2330.0140000000001</v>
      </c>
      <c r="AG51" s="121">
        <f t="shared" si="19"/>
        <v>1.9230000000002292</v>
      </c>
      <c r="AH51" s="122">
        <f t="shared" si="20"/>
        <v>8.7304200000010415</v>
      </c>
      <c r="AI51" s="122"/>
      <c r="AJ51" s="120">
        <f t="shared" si="21"/>
        <v>-2180.2886599999988</v>
      </c>
      <c r="AK51" s="121">
        <f>VLOOKUP(A51,Лист6!$A$2:$F$175,6,FALSE)</f>
        <v>2376.0410000000002</v>
      </c>
      <c r="AL51" s="121">
        <f t="shared" si="22"/>
        <v>46.027000000000044</v>
      </c>
      <c r="AM51" s="122">
        <f t="shared" si="23"/>
        <v>208.9625800000002</v>
      </c>
      <c r="AN51" s="122"/>
      <c r="AO51" s="120">
        <f t="shared" si="24"/>
        <v>-1971.3260799999987</v>
      </c>
      <c r="AP51" s="125">
        <v>2376.0410000000002</v>
      </c>
      <c r="AQ51" s="121">
        <f>AP51-AK51</f>
        <v>0</v>
      </c>
      <c r="AR51" s="121">
        <f t="shared" si="26"/>
        <v>0</v>
      </c>
      <c r="AS51" s="121"/>
      <c r="AT51" s="158">
        <f t="shared" si="27"/>
        <v>-1971.3260799999987</v>
      </c>
      <c r="AU51" s="123"/>
      <c r="AV51" s="121"/>
      <c r="AW51" s="122">
        <f t="shared" si="29"/>
        <v>0</v>
      </c>
      <c r="AX51" s="121"/>
      <c r="AY51" s="120">
        <f t="shared" si="30"/>
        <v>-1971.3260799999987</v>
      </c>
      <c r="AZ51" s="123"/>
      <c r="BA51" s="121">
        <f t="shared" si="31"/>
        <v>0</v>
      </c>
      <c r="BB51" s="122">
        <f t="shared" si="43"/>
        <v>0</v>
      </c>
      <c r="BC51" s="121"/>
      <c r="BD51" s="120">
        <f t="shared" si="32"/>
        <v>-1971.3260799999987</v>
      </c>
      <c r="BE51" s="123"/>
      <c r="BF51" s="121">
        <f t="shared" si="33"/>
        <v>0</v>
      </c>
      <c r="BG51" s="122">
        <f t="shared" si="44"/>
        <v>0</v>
      </c>
      <c r="BH51" s="121"/>
      <c r="BI51" s="120">
        <f t="shared" si="34"/>
        <v>-1971.3260799999987</v>
      </c>
      <c r="BJ51" s="123"/>
      <c r="BK51" s="121">
        <f t="shared" si="45"/>
        <v>0</v>
      </c>
      <c r="BL51" s="122">
        <f t="shared" si="46"/>
        <v>0</v>
      </c>
      <c r="BM51" s="121"/>
      <c r="BN51" s="157">
        <f t="shared" si="47"/>
        <v>-1971.3260799999987</v>
      </c>
      <c r="BO51" s="123"/>
      <c r="BP51" s="121">
        <f t="shared" si="48"/>
        <v>0</v>
      </c>
      <c r="BQ51" s="122">
        <f t="shared" si="49"/>
        <v>0</v>
      </c>
      <c r="BR51" s="121"/>
      <c r="BS51" s="120">
        <f t="shared" si="50"/>
        <v>-1971.3260799999987</v>
      </c>
      <c r="BT51" s="123"/>
      <c r="BU51" s="121">
        <f t="shared" si="51"/>
        <v>0</v>
      </c>
      <c r="BV51" s="122">
        <f t="shared" si="52"/>
        <v>0</v>
      </c>
      <c r="BW51" s="121"/>
      <c r="BX51" s="120">
        <f t="shared" si="53"/>
        <v>-1971.3260799999987</v>
      </c>
      <c r="BY51" s="123"/>
      <c r="BZ51" s="111">
        <f t="shared" si="54"/>
        <v>0</v>
      </c>
      <c r="CA51" s="122">
        <f t="shared" si="55"/>
        <v>0</v>
      </c>
      <c r="CB51" s="121"/>
      <c r="CC51" s="120">
        <f t="shared" si="56"/>
        <v>-1971.3260799999987</v>
      </c>
      <c r="CD51" s="123"/>
      <c r="CE51" s="111">
        <f t="shared" si="57"/>
        <v>0</v>
      </c>
      <c r="CF51" s="122">
        <f t="shared" si="58"/>
        <v>0</v>
      </c>
      <c r="CG51" s="121"/>
      <c r="CH51" s="120">
        <f t="shared" si="59"/>
        <v>-1971.3260799999987</v>
      </c>
      <c r="CI51" s="123"/>
      <c r="CJ51" s="111">
        <f t="shared" si="64"/>
        <v>0</v>
      </c>
      <c r="CK51" s="122">
        <f t="shared" si="61"/>
        <v>0</v>
      </c>
      <c r="CL51" s="121"/>
      <c r="CM51" s="120">
        <f t="shared" si="62"/>
        <v>-1971.3260799999987</v>
      </c>
      <c r="CN51" s="121"/>
      <c r="CO51" s="152">
        <f t="shared" si="35"/>
        <v>-1971.3260799999987</v>
      </c>
      <c r="CP51" s="121"/>
      <c r="CQ51" s="152">
        <f t="shared" si="36"/>
        <v>-1971.3260799999987</v>
      </c>
      <c r="CR51" s="121"/>
      <c r="CS51" s="196">
        <f t="shared" si="37"/>
        <v>-1971.3260799999987</v>
      </c>
      <c r="CT51" s="121"/>
      <c r="CU51" s="196">
        <f t="shared" si="38"/>
        <v>-1971.3260799999987</v>
      </c>
      <c r="CV51" s="121"/>
      <c r="CW51" s="196">
        <f t="shared" si="39"/>
        <v>-1971.3260799999987</v>
      </c>
      <c r="CX51" s="121"/>
      <c r="CY51" s="196">
        <f t="shared" si="40"/>
        <v>-1971.3260799999987</v>
      </c>
      <c r="CZ51" s="121"/>
      <c r="DA51" s="196">
        <f t="shared" si="41"/>
        <v>-1971.3260799999987</v>
      </c>
      <c r="DB51" s="121"/>
      <c r="DC51" s="196">
        <f t="shared" si="42"/>
        <v>-1971.3260799999987</v>
      </c>
      <c r="DD51" s="121"/>
      <c r="DE51" s="196">
        <f t="shared" si="68"/>
        <v>-1971.3260799999987</v>
      </c>
      <c r="DF51" s="121"/>
      <c r="DG51" s="196">
        <f t="shared" si="69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71"/>
        <v>2794.9186602870814</v>
      </c>
      <c r="G52" s="182">
        <v>11682.76</v>
      </c>
      <c r="H52" s="185">
        <v>16072.087</v>
      </c>
      <c r="I52" s="121">
        <f t="shared" si="5"/>
        <v>4005.08</v>
      </c>
      <c r="J52" s="122">
        <f t="shared" si="6"/>
        <v>16741.234399999998</v>
      </c>
      <c r="K52" s="184">
        <v>18135.002</v>
      </c>
      <c r="L52" s="121">
        <f t="shared" si="7"/>
        <v>2062.9150000000009</v>
      </c>
      <c r="M52" s="122">
        <f t="shared" si="8"/>
        <v>9365.6341000000048</v>
      </c>
      <c r="N52" s="122">
        <f t="shared" si="9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10"/>
        <v>1096.007999999998</v>
      </c>
      <c r="S52" s="122">
        <f t="shared" si="11"/>
        <v>4975.8763199999912</v>
      </c>
      <c r="T52" s="122"/>
      <c r="U52" s="120">
        <f t="shared" si="12"/>
        <v>7155.9163199999912</v>
      </c>
      <c r="V52" s="121">
        <v>21174.008000000002</v>
      </c>
      <c r="W52" s="121">
        <f t="shared" si="13"/>
        <v>1942.9980000000032</v>
      </c>
      <c r="X52" s="122">
        <f t="shared" si="14"/>
        <v>8821.2109200000141</v>
      </c>
      <c r="Y52" s="122">
        <v>4581.3100000000004</v>
      </c>
      <c r="Z52" s="120">
        <f t="shared" si="15"/>
        <v>11395.817240000004</v>
      </c>
      <c r="AA52" s="121">
        <f>VLOOKUP(B52,Лист3!$A$2:$C$175,3,FALSE)</f>
        <v>22447.030999999999</v>
      </c>
      <c r="AB52" s="121">
        <f t="shared" si="16"/>
        <v>1273.0229999999974</v>
      </c>
      <c r="AC52" s="122">
        <f t="shared" si="17"/>
        <v>5779.5244199999879</v>
      </c>
      <c r="AD52" s="122">
        <v>7155.92</v>
      </c>
      <c r="AE52" s="120">
        <f t="shared" si="18"/>
        <v>10019.421659999991</v>
      </c>
      <c r="AF52" s="121">
        <f>VLOOKUP(A52,Лист4!$A$2:$F$175,6,FALSE)</f>
        <v>23562.03</v>
      </c>
      <c r="AG52" s="121">
        <f t="shared" si="19"/>
        <v>1114.9989999999998</v>
      </c>
      <c r="AH52" s="122">
        <f t="shared" si="20"/>
        <v>5062.0954599999995</v>
      </c>
      <c r="AI52" s="122">
        <v>10019.42</v>
      </c>
      <c r="AJ52" s="120">
        <f t="shared" si="21"/>
        <v>5062.0971199999894</v>
      </c>
      <c r="AK52" s="159">
        <f>VLOOKUP(A52,Лист6!$A$2:$F$175,6,FALSE)</f>
        <v>24250.066999999999</v>
      </c>
      <c r="AL52" s="121">
        <f t="shared" si="22"/>
        <v>688.03700000000026</v>
      </c>
      <c r="AM52" s="122">
        <f t="shared" si="23"/>
        <v>3123.6879800000011</v>
      </c>
      <c r="AN52" s="122"/>
      <c r="AO52" s="127">
        <f t="shared" si="24"/>
        <v>8185.7850999999901</v>
      </c>
      <c r="AP52" s="123"/>
      <c r="AQ52" s="121"/>
      <c r="AR52" s="121">
        <f t="shared" si="26"/>
        <v>0</v>
      </c>
      <c r="AS52" s="121"/>
      <c r="AT52" s="120">
        <f t="shared" si="27"/>
        <v>8185.7850999999901</v>
      </c>
      <c r="AU52" s="123"/>
      <c r="AV52" s="121">
        <f t="shared" si="28"/>
        <v>0</v>
      </c>
      <c r="AW52" s="122">
        <f t="shared" si="29"/>
        <v>0</v>
      </c>
      <c r="AX52" s="121">
        <v>8185.79</v>
      </c>
      <c r="AY52" s="120">
        <f t="shared" si="30"/>
        <v>-4.9000000099113095E-3</v>
      </c>
      <c r="AZ52" s="123"/>
      <c r="BA52" s="121">
        <f t="shared" si="31"/>
        <v>0</v>
      </c>
      <c r="BB52" s="122">
        <f t="shared" si="43"/>
        <v>0</v>
      </c>
      <c r="BC52" s="121"/>
      <c r="BD52" s="120">
        <f t="shared" si="32"/>
        <v>-4.9000000099113095E-3</v>
      </c>
      <c r="BE52" s="123"/>
      <c r="BF52" s="121">
        <f t="shared" si="33"/>
        <v>0</v>
      </c>
      <c r="BG52" s="122">
        <f t="shared" si="44"/>
        <v>0</v>
      </c>
      <c r="BH52" s="121"/>
      <c r="BI52" s="120">
        <f t="shared" si="34"/>
        <v>-4.9000000099113095E-3</v>
      </c>
      <c r="BJ52" s="123"/>
      <c r="BK52" s="121">
        <f t="shared" si="45"/>
        <v>0</v>
      </c>
      <c r="BL52" s="122">
        <f t="shared" si="46"/>
        <v>0</v>
      </c>
      <c r="BM52" s="121"/>
      <c r="BN52" s="120">
        <f t="shared" si="47"/>
        <v>-4.9000000099113095E-3</v>
      </c>
      <c r="BO52" s="123"/>
      <c r="BP52" s="121">
        <f t="shared" si="48"/>
        <v>0</v>
      </c>
      <c r="BQ52" s="122">
        <f t="shared" si="49"/>
        <v>0</v>
      </c>
      <c r="BR52" s="121"/>
      <c r="BS52" s="120">
        <f t="shared" si="50"/>
        <v>-4.9000000099113095E-3</v>
      </c>
      <c r="BT52" s="123"/>
      <c r="BU52" s="121">
        <f t="shared" si="51"/>
        <v>0</v>
      </c>
      <c r="BV52" s="122">
        <f t="shared" si="52"/>
        <v>0</v>
      </c>
      <c r="BW52" s="121"/>
      <c r="BX52" s="120">
        <f t="shared" si="53"/>
        <v>-4.9000000099113095E-3</v>
      </c>
      <c r="BY52" s="123"/>
      <c r="BZ52" s="111">
        <f t="shared" si="54"/>
        <v>0</v>
      </c>
      <c r="CA52" s="122">
        <f t="shared" si="55"/>
        <v>0</v>
      </c>
      <c r="CB52" s="121"/>
      <c r="CC52" s="120">
        <f t="shared" si="56"/>
        <v>-4.9000000099113095E-3</v>
      </c>
      <c r="CD52" s="123"/>
      <c r="CE52" s="111">
        <f t="shared" si="57"/>
        <v>0</v>
      </c>
      <c r="CF52" s="122">
        <f t="shared" si="58"/>
        <v>0</v>
      </c>
      <c r="CG52" s="121"/>
      <c r="CH52" s="120">
        <f t="shared" si="59"/>
        <v>-4.9000000099113095E-3</v>
      </c>
      <c r="CI52" s="123"/>
      <c r="CJ52" s="111">
        <f t="shared" si="64"/>
        <v>0</v>
      </c>
      <c r="CK52" s="122">
        <f t="shared" si="61"/>
        <v>0</v>
      </c>
      <c r="CL52" s="121"/>
      <c r="CM52" s="120">
        <f t="shared" si="62"/>
        <v>-4.9000000099113095E-3</v>
      </c>
      <c r="CN52" s="121"/>
      <c r="CO52" s="152">
        <f t="shared" si="35"/>
        <v>-4.9000000099113095E-3</v>
      </c>
      <c r="CP52" s="121"/>
      <c r="CQ52" s="152">
        <f t="shared" si="36"/>
        <v>-4.9000000099113095E-3</v>
      </c>
      <c r="CR52" s="121"/>
      <c r="CS52" s="196">
        <f t="shared" si="37"/>
        <v>-4.9000000099113095E-3</v>
      </c>
      <c r="CT52" s="121"/>
      <c r="CU52" s="196">
        <f t="shared" si="38"/>
        <v>-4.9000000099113095E-3</v>
      </c>
      <c r="CV52" s="121"/>
      <c r="CW52" s="196">
        <f t="shared" si="39"/>
        <v>-4.9000000099113095E-3</v>
      </c>
      <c r="CX52" s="121"/>
      <c r="CY52" s="196">
        <f t="shared" si="40"/>
        <v>-4.9000000099113095E-3</v>
      </c>
      <c r="CZ52" s="121"/>
      <c r="DA52" s="196">
        <f t="shared" si="41"/>
        <v>-4.9000000099113095E-3</v>
      </c>
      <c r="DB52" s="121"/>
      <c r="DC52" s="196">
        <f t="shared" si="42"/>
        <v>-4.9000000099113095E-3</v>
      </c>
      <c r="DD52" s="121"/>
      <c r="DE52" s="196">
        <f t="shared" si="68"/>
        <v>-4.9000000099113095E-3</v>
      </c>
      <c r="DF52" s="121"/>
      <c r="DG52" s="196">
        <f t="shared" si="69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71"/>
        <v>3.5885167464114832E-2</v>
      </c>
      <c r="G53" s="182">
        <v>0.15</v>
      </c>
      <c r="H53" s="183">
        <v>67.070999999999998</v>
      </c>
      <c r="I53" s="121">
        <f t="shared" si="5"/>
        <v>61.006999999999998</v>
      </c>
      <c r="J53" s="122">
        <f t="shared" si="6"/>
        <v>255.00925999999998</v>
      </c>
      <c r="K53" s="184">
        <v>769.01700000000005</v>
      </c>
      <c r="L53" s="121">
        <f t="shared" si="7"/>
        <v>701.94600000000003</v>
      </c>
      <c r="M53" s="122">
        <f t="shared" si="8"/>
        <v>3186.83484</v>
      </c>
      <c r="N53" s="122">
        <f t="shared" si="9"/>
        <v>3441.9940999999999</v>
      </c>
      <c r="O53" s="122">
        <f t="shared" si="70"/>
        <v>1699.8441</v>
      </c>
      <c r="P53" s="120">
        <v>1267.2</v>
      </c>
      <c r="Q53" s="121">
        <v>1353.0260000000001</v>
      </c>
      <c r="R53" s="121">
        <f t="shared" si="10"/>
        <v>584.00900000000001</v>
      </c>
      <c r="S53" s="122">
        <f t="shared" si="11"/>
        <v>2651.4008600000002</v>
      </c>
      <c r="T53" s="122"/>
      <c r="U53" s="120">
        <f t="shared" si="12"/>
        <v>3918.6008600000005</v>
      </c>
      <c r="V53" s="121">
        <v>2856.0970000000002</v>
      </c>
      <c r="W53" s="121">
        <f t="shared" si="13"/>
        <v>1503.0710000000001</v>
      </c>
      <c r="X53" s="122">
        <f t="shared" si="14"/>
        <v>6823.9423400000005</v>
      </c>
      <c r="Y53" s="122"/>
      <c r="Z53" s="120">
        <f t="shared" si="15"/>
        <v>10742.5432</v>
      </c>
      <c r="AA53" s="121">
        <v>3669.0630000000001</v>
      </c>
      <c r="AB53" s="121">
        <f t="shared" si="16"/>
        <v>812.96599999999989</v>
      </c>
      <c r="AC53" s="122">
        <f t="shared" si="17"/>
        <v>3690.8656399999995</v>
      </c>
      <c r="AD53" s="122">
        <v>12000</v>
      </c>
      <c r="AE53" s="120">
        <f t="shared" si="18"/>
        <v>2433.4088400000001</v>
      </c>
      <c r="AF53" s="121">
        <f>VLOOKUP(A53,Лист4!$A$2:$F$175,6,FALSE)</f>
        <v>4527.0230000000001</v>
      </c>
      <c r="AG53" s="121">
        <f t="shared" si="19"/>
        <v>857.96</v>
      </c>
      <c r="AH53" s="122">
        <f t="shared" si="20"/>
        <v>3895.1384000000003</v>
      </c>
      <c r="AI53" s="122">
        <v>6000</v>
      </c>
      <c r="AJ53" s="120">
        <f t="shared" si="21"/>
        <v>328.54723999999987</v>
      </c>
      <c r="AK53" s="126">
        <f>VLOOKUP(A53,Лист6!$A$2:$F$175,6,FALSE)</f>
        <v>4752.05</v>
      </c>
      <c r="AL53" s="121">
        <f t="shared" si="22"/>
        <v>225.02700000000004</v>
      </c>
      <c r="AM53" s="122">
        <f t="shared" si="23"/>
        <v>1021.6225800000002</v>
      </c>
      <c r="AN53" s="122"/>
      <c r="AO53" s="144">
        <f t="shared" si="24"/>
        <v>1350.1698200000001</v>
      </c>
      <c r="AP53" s="123"/>
      <c r="AQ53" s="121"/>
      <c r="AR53" s="121">
        <f t="shared" si="26"/>
        <v>0</v>
      </c>
      <c r="AS53" s="121"/>
      <c r="AT53" s="120">
        <f>AO53</f>
        <v>1350.1698200000001</v>
      </c>
      <c r="AU53" s="123"/>
      <c r="AV53" s="121">
        <f t="shared" si="28"/>
        <v>0</v>
      </c>
      <c r="AW53" s="122">
        <f t="shared" si="29"/>
        <v>0</v>
      </c>
      <c r="AX53" s="121"/>
      <c r="AY53" s="120">
        <f t="shared" si="30"/>
        <v>1350.1698200000001</v>
      </c>
      <c r="AZ53" s="123"/>
      <c r="BA53" s="121">
        <f t="shared" si="31"/>
        <v>0</v>
      </c>
      <c r="BB53" s="122">
        <f t="shared" si="43"/>
        <v>0</v>
      </c>
      <c r="BC53" s="121"/>
      <c r="BD53" s="120">
        <f t="shared" si="32"/>
        <v>1350.1698200000001</v>
      </c>
      <c r="BE53" s="123"/>
      <c r="BF53" s="121">
        <f t="shared" si="33"/>
        <v>0</v>
      </c>
      <c r="BG53" s="122">
        <f t="shared" si="44"/>
        <v>0</v>
      </c>
      <c r="BH53" s="121"/>
      <c r="BI53" s="120">
        <f t="shared" si="34"/>
        <v>1350.1698200000001</v>
      </c>
      <c r="BJ53" s="123"/>
      <c r="BK53" s="121">
        <f t="shared" si="45"/>
        <v>0</v>
      </c>
      <c r="BL53" s="122">
        <f t="shared" si="46"/>
        <v>0</v>
      </c>
      <c r="BM53" s="121">
        <v>4700</v>
      </c>
      <c r="BN53" s="198">
        <f t="shared" si="47"/>
        <v>-3349.8301799999999</v>
      </c>
      <c r="BO53" s="123"/>
      <c r="BP53" s="121">
        <f t="shared" si="48"/>
        <v>0</v>
      </c>
      <c r="BQ53" s="122">
        <f t="shared" si="49"/>
        <v>0</v>
      </c>
      <c r="BR53" s="121"/>
      <c r="BS53" s="120">
        <f t="shared" si="50"/>
        <v>-3349.8301799999999</v>
      </c>
      <c r="BT53" s="123"/>
      <c r="BU53" s="121">
        <f t="shared" si="51"/>
        <v>0</v>
      </c>
      <c r="BV53" s="122">
        <f t="shared" si="52"/>
        <v>0</v>
      </c>
      <c r="BW53" s="121"/>
      <c r="BX53" s="120">
        <f t="shared" si="53"/>
        <v>-3349.8301799999999</v>
      </c>
      <c r="BY53" s="123"/>
      <c r="BZ53" s="111">
        <f t="shared" si="54"/>
        <v>0</v>
      </c>
      <c r="CA53" s="122">
        <f t="shared" si="55"/>
        <v>0</v>
      </c>
      <c r="CB53" s="121"/>
      <c r="CC53" s="120">
        <f t="shared" si="56"/>
        <v>-3349.8301799999999</v>
      </c>
      <c r="CD53" s="123"/>
      <c r="CE53" s="111">
        <f t="shared" si="57"/>
        <v>0</v>
      </c>
      <c r="CF53" s="122">
        <f t="shared" si="58"/>
        <v>0</v>
      </c>
      <c r="CG53" s="121"/>
      <c r="CH53" s="120">
        <f t="shared" si="59"/>
        <v>-3349.8301799999999</v>
      </c>
      <c r="CI53" s="123"/>
      <c r="CJ53" s="111">
        <f t="shared" si="64"/>
        <v>0</v>
      </c>
      <c r="CK53" s="122">
        <f t="shared" si="61"/>
        <v>0</v>
      </c>
      <c r="CL53" s="121"/>
      <c r="CM53" s="120">
        <f t="shared" si="62"/>
        <v>-3349.8301799999999</v>
      </c>
      <c r="CN53" s="121"/>
      <c r="CO53" s="152">
        <f t="shared" si="35"/>
        <v>-3349.8301799999999</v>
      </c>
      <c r="CP53" s="121"/>
      <c r="CQ53" s="152">
        <f t="shared" si="36"/>
        <v>-3349.8301799999999</v>
      </c>
      <c r="CR53" s="121"/>
      <c r="CS53" s="196">
        <f t="shared" si="37"/>
        <v>-3349.8301799999999</v>
      </c>
      <c r="CT53" s="121"/>
      <c r="CU53" s="196">
        <f t="shared" si="38"/>
        <v>-3349.8301799999999</v>
      </c>
      <c r="CV53" s="121"/>
      <c r="CW53" s="196">
        <f t="shared" si="39"/>
        <v>-3349.8301799999999</v>
      </c>
      <c r="CX53" s="121"/>
      <c r="CY53" s="196">
        <f t="shared" si="40"/>
        <v>-3349.8301799999999</v>
      </c>
      <c r="CZ53" s="121"/>
      <c r="DA53" s="196">
        <f t="shared" si="41"/>
        <v>-3349.8301799999999</v>
      </c>
      <c r="DB53" s="121"/>
      <c r="DC53" s="196">
        <f t="shared" si="42"/>
        <v>-3349.8301799999999</v>
      </c>
      <c r="DD53" s="121"/>
      <c r="DE53" s="196">
        <f t="shared" si="68"/>
        <v>-3349.8301799999999</v>
      </c>
      <c r="DF53" s="121"/>
      <c r="DG53" s="196">
        <f t="shared" si="69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71"/>
        <v>662.02631578947376</v>
      </c>
      <c r="G54" s="222">
        <v>2767.27</v>
      </c>
      <c r="H54" s="223">
        <v>9128.09</v>
      </c>
      <c r="I54" s="96">
        <f t="shared" si="5"/>
        <v>1768.0439999999999</v>
      </c>
      <c r="J54" s="224">
        <f t="shared" si="6"/>
        <v>7390.4239199999993</v>
      </c>
      <c r="K54" s="225">
        <v>11118.053</v>
      </c>
      <c r="L54" s="96">
        <f t="shared" si="7"/>
        <v>1989.9629999999997</v>
      </c>
      <c r="M54" s="224">
        <f t="shared" si="8"/>
        <v>9034.4320199999984</v>
      </c>
      <c r="N54" s="224">
        <f t="shared" si="9"/>
        <v>19192.125939999998</v>
      </c>
      <c r="O54" s="224">
        <v>14000</v>
      </c>
      <c r="P54" s="226">
        <v>4930.34</v>
      </c>
      <c r="Q54" s="96">
        <v>12012.016</v>
      </c>
      <c r="R54" s="96">
        <f t="shared" si="10"/>
        <v>893.96299999999974</v>
      </c>
      <c r="S54" s="224">
        <f t="shared" si="11"/>
        <v>4058.5920199999987</v>
      </c>
      <c r="T54" s="224"/>
      <c r="U54" s="226">
        <f t="shared" si="12"/>
        <v>8988.9320199999984</v>
      </c>
      <c r="V54" s="96">
        <v>13372.018</v>
      </c>
      <c r="W54" s="96">
        <f t="shared" si="13"/>
        <v>1360.0020000000004</v>
      </c>
      <c r="X54" s="224">
        <f t="shared" si="14"/>
        <v>6174.4090800000022</v>
      </c>
      <c r="Y54" s="224">
        <v>0</v>
      </c>
      <c r="Z54" s="226">
        <f t="shared" si="15"/>
        <v>15163.341100000001</v>
      </c>
      <c r="AA54" s="96">
        <f>VLOOKUP(B54,Лист3!$A$2:$C$175,3,FALSE)</f>
        <v>14103.09</v>
      </c>
      <c r="AB54" s="96">
        <f t="shared" si="16"/>
        <v>731.07200000000012</v>
      </c>
      <c r="AC54" s="224">
        <f t="shared" si="17"/>
        <v>3319.0668800000008</v>
      </c>
      <c r="AD54" s="224">
        <v>8700</v>
      </c>
      <c r="AE54" s="226">
        <f t="shared" si="18"/>
        <v>9782.4079800000036</v>
      </c>
      <c r="AF54" s="96">
        <f>VLOOKUP(A54,Лист4!$A$2:$F$175,6,FALSE)</f>
        <v>15380.034</v>
      </c>
      <c r="AG54" s="96">
        <f t="shared" si="19"/>
        <v>1276.9439999999995</v>
      </c>
      <c r="AH54" s="224">
        <f t="shared" si="20"/>
        <v>5797.3257599999979</v>
      </c>
      <c r="AI54" s="224"/>
      <c r="AJ54" s="226">
        <f t="shared" si="21"/>
        <v>15579.733740000001</v>
      </c>
      <c r="AK54" s="96">
        <f>VLOOKUP(A54,Лист6!$A$2:$F$175,6,FALSE)</f>
        <v>16949.079000000002</v>
      </c>
      <c r="AL54" s="96">
        <f t="shared" si="22"/>
        <v>1569.0450000000019</v>
      </c>
      <c r="AM54" s="224">
        <f t="shared" si="23"/>
        <v>7123.4643000000087</v>
      </c>
      <c r="AN54" s="224"/>
      <c r="AO54" s="226">
        <f t="shared" si="24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7"/>
        <v>22422.671659999996</v>
      </c>
      <c r="AU54" s="91">
        <v>18153.03</v>
      </c>
      <c r="AV54" s="96">
        <f t="shared" si="28"/>
        <v>604.94800000000032</v>
      </c>
      <c r="AW54" s="224">
        <f t="shared" si="29"/>
        <v>2746.4639200000015</v>
      </c>
      <c r="AX54" s="96"/>
      <c r="AY54" s="226">
        <f t="shared" si="30"/>
        <v>25169.135579999998</v>
      </c>
      <c r="AZ54" s="91">
        <v>18731.012999999999</v>
      </c>
      <c r="BA54" s="96">
        <f t="shared" si="31"/>
        <v>577.98300000000017</v>
      </c>
      <c r="BB54" s="224">
        <f t="shared" si="43"/>
        <v>2780.0982300000005</v>
      </c>
      <c r="BC54" s="96"/>
      <c r="BD54" s="226">
        <f t="shared" si="32"/>
        <v>27949.233809999998</v>
      </c>
      <c r="BE54" s="91">
        <v>19090.065999999999</v>
      </c>
      <c r="BF54" s="96">
        <f t="shared" si="33"/>
        <v>359.05299999999988</v>
      </c>
      <c r="BG54" s="224">
        <f t="shared" si="44"/>
        <v>1727.0449299999993</v>
      </c>
      <c r="BH54" s="96"/>
      <c r="BI54" s="226">
        <f t="shared" si="34"/>
        <v>29676.278739999998</v>
      </c>
      <c r="BJ54" s="91">
        <v>19695.07</v>
      </c>
      <c r="BK54" s="96">
        <f t="shared" si="45"/>
        <v>605.00400000000081</v>
      </c>
      <c r="BL54" s="224">
        <f t="shared" si="46"/>
        <v>2910.0692400000039</v>
      </c>
      <c r="BM54" s="96"/>
      <c r="BN54" s="226">
        <f t="shared" si="47"/>
        <v>32586.347980000002</v>
      </c>
      <c r="BO54" s="91">
        <v>20754.013999999999</v>
      </c>
      <c r="BP54" s="96">
        <f t="shared" si="48"/>
        <v>1058.9439999999995</v>
      </c>
      <c r="BQ54" s="224">
        <f t="shared" si="49"/>
        <v>5093.520639999997</v>
      </c>
      <c r="BR54" s="96">
        <v>10000</v>
      </c>
      <c r="BS54" s="226">
        <f t="shared" si="50"/>
        <v>27679.868620000001</v>
      </c>
      <c r="BT54" s="91">
        <v>21886.04</v>
      </c>
      <c r="BU54" s="96">
        <f t="shared" si="51"/>
        <v>1132.0260000000017</v>
      </c>
      <c r="BV54" s="224">
        <f t="shared" si="52"/>
        <v>5445.0450600000077</v>
      </c>
      <c r="BW54" s="96"/>
      <c r="BX54" s="226">
        <f t="shared" si="53"/>
        <v>33124.913680000012</v>
      </c>
      <c r="BY54" s="91">
        <v>24670.001</v>
      </c>
      <c r="BZ54" s="217">
        <f t="shared" si="54"/>
        <v>2783.9609999999993</v>
      </c>
      <c r="CA54" s="224">
        <f t="shared" si="55"/>
        <v>13390.852409999996</v>
      </c>
      <c r="CB54" s="96"/>
      <c r="CC54" s="226">
        <f t="shared" si="56"/>
        <v>46515.766090000005</v>
      </c>
      <c r="CD54" s="91">
        <v>25278.037</v>
      </c>
      <c r="CE54" s="217">
        <f t="shared" si="57"/>
        <v>608.03600000000006</v>
      </c>
      <c r="CF54" s="224">
        <f t="shared" si="58"/>
        <v>2924.6531599999998</v>
      </c>
      <c r="CG54" s="96"/>
      <c r="CH54" s="226">
        <f t="shared" si="59"/>
        <v>49440.419250000006</v>
      </c>
      <c r="CI54" s="91">
        <v>26763.069</v>
      </c>
      <c r="CJ54" s="217">
        <f t="shared" si="64"/>
        <v>1485.0319999999992</v>
      </c>
      <c r="CK54" s="224">
        <f t="shared" si="61"/>
        <v>7143.0039199999956</v>
      </c>
      <c r="CL54" s="96"/>
      <c r="CM54" s="287">
        <f t="shared" si="62"/>
        <v>56583.423170000002</v>
      </c>
      <c r="CN54" s="217"/>
      <c r="CO54" s="289">
        <f t="shared" si="35"/>
        <v>56583.423170000002</v>
      </c>
      <c r="CP54" s="217"/>
      <c r="CQ54" s="289">
        <f t="shared" si="36"/>
        <v>56583.423170000002</v>
      </c>
      <c r="CR54" s="217">
        <v>56583.42</v>
      </c>
      <c r="CS54" s="289">
        <f t="shared" si="37"/>
        <v>3.1700000035925768E-3</v>
      </c>
      <c r="CT54" s="217"/>
      <c r="CU54" s="289">
        <f t="shared" si="38"/>
        <v>3.1700000035925768E-3</v>
      </c>
      <c r="CV54" s="217"/>
      <c r="CW54" s="289">
        <f t="shared" si="39"/>
        <v>3.1700000035925768E-3</v>
      </c>
      <c r="CX54" s="217"/>
      <c r="CY54" s="289">
        <f t="shared" si="40"/>
        <v>3.1700000035925768E-3</v>
      </c>
      <c r="CZ54" s="217"/>
      <c r="DA54" s="289">
        <f t="shared" si="41"/>
        <v>3.1700000035925768E-3</v>
      </c>
      <c r="DB54" s="217"/>
      <c r="DC54" s="289">
        <f t="shared" si="42"/>
        <v>3.1700000035925768E-3</v>
      </c>
      <c r="DD54" s="217"/>
      <c r="DE54" s="289">
        <f t="shared" si="68"/>
        <v>3.1700000035925768E-3</v>
      </c>
      <c r="DF54" s="217"/>
      <c r="DG54" s="289">
        <f t="shared" si="69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71"/>
        <v>0</v>
      </c>
      <c r="G55" s="182">
        <v>0</v>
      </c>
      <c r="H55" s="183">
        <v>637.05999999999995</v>
      </c>
      <c r="I55" s="121">
        <f t="shared" si="5"/>
        <v>92.964999999999918</v>
      </c>
      <c r="J55" s="122">
        <f t="shared" si="6"/>
        <v>388.59369999999961</v>
      </c>
      <c r="K55" s="184">
        <v>971.04100000000005</v>
      </c>
      <c r="L55" s="121">
        <f t="shared" si="7"/>
        <v>333.98100000000011</v>
      </c>
      <c r="M55" s="122">
        <f t="shared" si="8"/>
        <v>1516.2737400000005</v>
      </c>
      <c r="N55" s="122">
        <f t="shared" si="9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10"/>
        <v>210.02599999999995</v>
      </c>
      <c r="S55" s="122">
        <f t="shared" si="11"/>
        <v>953.51803999999981</v>
      </c>
      <c r="T55" s="122"/>
      <c r="U55" s="120">
        <f t="shared" si="12"/>
        <v>-642.27196000000015</v>
      </c>
      <c r="V55" s="121">
        <v>1681.0730000000001</v>
      </c>
      <c r="W55" s="121">
        <f t="shared" si="13"/>
        <v>500.00600000000009</v>
      </c>
      <c r="X55" s="122">
        <f t="shared" si="14"/>
        <v>2270.0272400000003</v>
      </c>
      <c r="Y55" s="122"/>
      <c r="Z55" s="120">
        <f t="shared" si="15"/>
        <v>1627.7552800000003</v>
      </c>
      <c r="AA55" s="121">
        <f>VLOOKUP(B55,Лист3!$A$2:$C$175,3,FALSE)</f>
        <v>1991.075</v>
      </c>
      <c r="AB55" s="121">
        <f t="shared" si="16"/>
        <v>310.00199999999995</v>
      </c>
      <c r="AC55" s="122">
        <f t="shared" si="17"/>
        <v>1407.4090799999999</v>
      </c>
      <c r="AD55" s="122"/>
      <c r="AE55" s="120">
        <f t="shared" si="18"/>
        <v>3035.1643600000002</v>
      </c>
      <c r="AF55" s="121">
        <f>VLOOKUP(A55,Лист4!$A$2:$F$175,6,FALSE)</f>
        <v>2353.0120000000002</v>
      </c>
      <c r="AG55" s="126">
        <f t="shared" si="19"/>
        <v>361.93700000000013</v>
      </c>
      <c r="AH55" s="122">
        <f t="shared" si="20"/>
        <v>1643.1939800000007</v>
      </c>
      <c r="AI55" s="122"/>
      <c r="AJ55" s="127">
        <f t="shared" si="21"/>
        <v>4678.3583400000007</v>
      </c>
      <c r="AK55" s="121"/>
      <c r="AL55" s="121"/>
      <c r="AM55" s="122">
        <f t="shared" si="23"/>
        <v>0</v>
      </c>
      <c r="AN55" s="122"/>
      <c r="AO55" s="120">
        <f t="shared" si="24"/>
        <v>4678.3583400000007</v>
      </c>
      <c r="AP55" s="123"/>
      <c r="AQ55" s="121">
        <f t="shared" si="25"/>
        <v>0</v>
      </c>
      <c r="AR55" s="121">
        <f t="shared" si="26"/>
        <v>0</v>
      </c>
      <c r="AS55" s="121"/>
      <c r="AT55" s="120">
        <f t="shared" si="27"/>
        <v>4678.3583400000007</v>
      </c>
      <c r="AU55" s="123"/>
      <c r="AV55" s="121">
        <f t="shared" si="28"/>
        <v>0</v>
      </c>
      <c r="AW55" s="122">
        <f t="shared" si="29"/>
        <v>0</v>
      </c>
      <c r="AX55" s="121"/>
      <c r="AY55" s="120">
        <f t="shared" si="30"/>
        <v>4678.3583400000007</v>
      </c>
      <c r="AZ55" s="123"/>
      <c r="BA55" s="121">
        <f t="shared" si="31"/>
        <v>0</v>
      </c>
      <c r="BB55" s="122">
        <f t="shared" si="43"/>
        <v>0</v>
      </c>
      <c r="BC55" s="121"/>
      <c r="BD55" s="120">
        <f t="shared" si="32"/>
        <v>4678.3583400000007</v>
      </c>
      <c r="BE55" s="123"/>
      <c r="BF55" s="121">
        <f t="shared" si="33"/>
        <v>0</v>
      </c>
      <c r="BG55" s="122">
        <f t="shared" si="44"/>
        <v>0</v>
      </c>
      <c r="BH55" s="121">
        <v>5000</v>
      </c>
      <c r="BI55" s="120">
        <f t="shared" si="34"/>
        <v>-321.64165999999932</v>
      </c>
      <c r="BJ55" s="123"/>
      <c r="BK55" s="121">
        <f t="shared" si="45"/>
        <v>0</v>
      </c>
      <c r="BL55" s="122">
        <f t="shared" si="46"/>
        <v>0</v>
      </c>
      <c r="BM55" s="121"/>
      <c r="BN55" s="144">
        <f t="shared" si="47"/>
        <v>-321.64165999999932</v>
      </c>
      <c r="BO55" s="123"/>
      <c r="BP55" s="121">
        <f t="shared" si="48"/>
        <v>0</v>
      </c>
      <c r="BQ55" s="122">
        <f t="shared" si="49"/>
        <v>0</v>
      </c>
      <c r="BR55" s="121"/>
      <c r="BS55" s="120">
        <f t="shared" si="50"/>
        <v>-321.64165999999932</v>
      </c>
      <c r="BT55" s="123"/>
      <c r="BU55" s="121">
        <f t="shared" si="51"/>
        <v>0</v>
      </c>
      <c r="BV55" s="122">
        <f t="shared" si="52"/>
        <v>0</v>
      </c>
      <c r="BW55" s="121"/>
      <c r="BX55" s="120">
        <f t="shared" si="53"/>
        <v>-321.64165999999932</v>
      </c>
      <c r="BY55" s="123"/>
      <c r="BZ55" s="111">
        <f t="shared" si="54"/>
        <v>0</v>
      </c>
      <c r="CA55" s="122">
        <f t="shared" si="55"/>
        <v>0</v>
      </c>
      <c r="CB55" s="121"/>
      <c r="CC55" s="120">
        <f t="shared" si="56"/>
        <v>-321.64165999999932</v>
      </c>
      <c r="CD55" s="123"/>
      <c r="CE55" s="111">
        <f t="shared" si="57"/>
        <v>0</v>
      </c>
      <c r="CF55" s="122">
        <f t="shared" si="58"/>
        <v>0</v>
      </c>
      <c r="CG55" s="121"/>
      <c r="CH55" s="120">
        <f t="shared" si="59"/>
        <v>-321.64165999999932</v>
      </c>
      <c r="CI55" s="123"/>
      <c r="CJ55" s="111">
        <f t="shared" si="64"/>
        <v>0</v>
      </c>
      <c r="CK55" s="122">
        <f t="shared" si="61"/>
        <v>0</v>
      </c>
      <c r="CL55" s="121"/>
      <c r="CM55" s="120">
        <f t="shared" si="62"/>
        <v>-321.64165999999932</v>
      </c>
      <c r="CN55" s="121"/>
      <c r="CO55" s="152">
        <f t="shared" si="35"/>
        <v>-321.64165999999932</v>
      </c>
      <c r="CP55" s="121"/>
      <c r="CQ55" s="152">
        <f t="shared" si="36"/>
        <v>-321.64165999999932</v>
      </c>
      <c r="CR55" s="121"/>
      <c r="CS55" s="196">
        <f t="shared" si="37"/>
        <v>-321.64165999999932</v>
      </c>
      <c r="CT55" s="121"/>
      <c r="CU55" s="196">
        <f t="shared" si="38"/>
        <v>-321.64165999999932</v>
      </c>
      <c r="CV55" s="121"/>
      <c r="CW55" s="196">
        <f t="shared" si="39"/>
        <v>-321.64165999999932</v>
      </c>
      <c r="CX55" s="121"/>
      <c r="CY55" s="196">
        <f t="shared" si="40"/>
        <v>-321.64165999999932</v>
      </c>
      <c r="CZ55" s="121"/>
      <c r="DA55" s="196">
        <f t="shared" si="41"/>
        <v>-321.64165999999932</v>
      </c>
      <c r="DB55" s="121"/>
      <c r="DC55" s="196">
        <f t="shared" si="42"/>
        <v>-321.64165999999932</v>
      </c>
      <c r="DD55" s="121"/>
      <c r="DE55" s="196">
        <f t="shared" si="68"/>
        <v>-321.64165999999932</v>
      </c>
      <c r="DF55" s="121"/>
      <c r="DG55" s="196">
        <f t="shared" si="69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71"/>
        <v>24.956937799043061</v>
      </c>
      <c r="G56" s="222">
        <v>104.32</v>
      </c>
      <c r="H56" s="223">
        <v>2130.0259999999998</v>
      </c>
      <c r="I56" s="96">
        <f t="shared" si="5"/>
        <v>728.98299999999995</v>
      </c>
      <c r="J56" s="224">
        <f t="shared" si="6"/>
        <v>3047.1489399999996</v>
      </c>
      <c r="K56" s="225">
        <v>3310.049</v>
      </c>
      <c r="L56" s="96">
        <f t="shared" si="7"/>
        <v>1180.0230000000001</v>
      </c>
      <c r="M56" s="224">
        <f t="shared" si="8"/>
        <v>5357.3044200000004</v>
      </c>
      <c r="N56" s="224">
        <f t="shared" si="9"/>
        <v>8508.7733599999992</v>
      </c>
      <c r="O56" s="224">
        <f t="shared" si="70"/>
        <v>14000.003359999999</v>
      </c>
      <c r="P56" s="226">
        <v>-1093.57</v>
      </c>
      <c r="Q56" s="96">
        <v>3587.0030000000002</v>
      </c>
      <c r="R56" s="96">
        <f t="shared" si="10"/>
        <v>276.95400000000018</v>
      </c>
      <c r="S56" s="224">
        <f t="shared" si="11"/>
        <v>1257.3711600000008</v>
      </c>
      <c r="T56" s="224"/>
      <c r="U56" s="226">
        <f t="shared" si="12"/>
        <v>163.80116000000089</v>
      </c>
      <c r="V56" s="96">
        <v>3933.05</v>
      </c>
      <c r="W56" s="96">
        <f t="shared" si="13"/>
        <v>346.04700000000003</v>
      </c>
      <c r="X56" s="224">
        <f t="shared" si="14"/>
        <v>1571.0533800000001</v>
      </c>
      <c r="Y56" s="224"/>
      <c r="Z56" s="226">
        <f t="shared" si="15"/>
        <v>1734.854540000001</v>
      </c>
      <c r="AA56" s="96">
        <f>VLOOKUP(B56,Лист3!$A$2:$C$175,3,FALSE)</f>
        <v>4237.0039999999999</v>
      </c>
      <c r="AB56" s="96">
        <f t="shared" si="16"/>
        <v>303.95399999999972</v>
      </c>
      <c r="AC56" s="224">
        <f t="shared" si="17"/>
        <v>1379.9511599999987</v>
      </c>
      <c r="AD56" s="224"/>
      <c r="AE56" s="226">
        <f t="shared" si="18"/>
        <v>3114.8056999999999</v>
      </c>
      <c r="AF56" s="96">
        <f>VLOOKUP(A56,Лист4!$A$2:$F$175,6,FALSE)</f>
        <v>4362.018</v>
      </c>
      <c r="AG56" s="96">
        <f t="shared" si="19"/>
        <v>125.01400000000012</v>
      </c>
      <c r="AH56" s="224">
        <f t="shared" si="20"/>
        <v>567.56356000000062</v>
      </c>
      <c r="AI56" s="224"/>
      <c r="AJ56" s="226">
        <f t="shared" si="21"/>
        <v>3682.3692600000004</v>
      </c>
      <c r="AK56" s="96">
        <f>VLOOKUP(A56,Лист6!$A$2:$F$175,6,FALSE)</f>
        <v>4413.09</v>
      </c>
      <c r="AL56" s="96">
        <f t="shared" si="22"/>
        <v>51.072000000000116</v>
      </c>
      <c r="AM56" s="224">
        <f t="shared" si="23"/>
        <v>231.86688000000052</v>
      </c>
      <c r="AN56" s="224"/>
      <c r="AO56" s="226">
        <f t="shared" si="24"/>
        <v>3914.2361400000009</v>
      </c>
      <c r="AP56" s="91">
        <v>4499.027</v>
      </c>
      <c r="AQ56" s="96">
        <f t="shared" si="25"/>
        <v>85.936999999999898</v>
      </c>
      <c r="AR56" s="96">
        <f t="shared" si="26"/>
        <v>390.15397999999954</v>
      </c>
      <c r="AS56" s="96"/>
      <c r="AT56" s="226">
        <f t="shared" si="27"/>
        <v>4304.39012</v>
      </c>
      <c r="AU56" s="91">
        <v>4609.049</v>
      </c>
      <c r="AV56" s="96">
        <f t="shared" si="28"/>
        <v>110.02199999999993</v>
      </c>
      <c r="AW56" s="224">
        <f t="shared" si="29"/>
        <v>499.49987999999973</v>
      </c>
      <c r="AX56" s="96">
        <f>3000</f>
        <v>3000</v>
      </c>
      <c r="AY56" s="226">
        <f t="shared" si="30"/>
        <v>1803.8899999999994</v>
      </c>
      <c r="AZ56" s="91">
        <v>4729.0190000000002</v>
      </c>
      <c r="BA56" s="96">
        <f t="shared" si="31"/>
        <v>119.97000000000025</v>
      </c>
      <c r="BB56" s="224">
        <f t="shared" si="43"/>
        <v>577.05570000000114</v>
      </c>
      <c r="BC56" s="96"/>
      <c r="BD56" s="226">
        <f t="shared" si="32"/>
        <v>2380.9457000000007</v>
      </c>
      <c r="BE56" s="91">
        <v>4791.0450000000001</v>
      </c>
      <c r="BF56" s="96">
        <f t="shared" si="33"/>
        <v>62.02599999999984</v>
      </c>
      <c r="BG56" s="224">
        <f t="shared" si="44"/>
        <v>298.34505999999919</v>
      </c>
      <c r="BH56" s="96"/>
      <c r="BI56" s="226">
        <f t="shared" si="34"/>
        <v>2679.2907599999999</v>
      </c>
      <c r="BJ56" s="91">
        <v>4889.0609999999997</v>
      </c>
      <c r="BK56" s="96">
        <f t="shared" si="45"/>
        <v>98.015999999999622</v>
      </c>
      <c r="BL56" s="224">
        <f t="shared" si="46"/>
        <v>471.45695999999816</v>
      </c>
      <c r="BM56" s="96"/>
      <c r="BN56" s="226">
        <f t="shared" si="47"/>
        <v>3150.747719999998</v>
      </c>
      <c r="BO56" s="91">
        <v>4976.0309999999999</v>
      </c>
      <c r="BP56" s="96">
        <f t="shared" si="48"/>
        <v>86.970000000000255</v>
      </c>
      <c r="BQ56" s="224">
        <f t="shared" si="49"/>
        <v>418.32570000000118</v>
      </c>
      <c r="BR56" s="96">
        <v>5000</v>
      </c>
      <c r="BS56" s="226">
        <f t="shared" si="50"/>
        <v>-1430.9265800000007</v>
      </c>
      <c r="BT56" s="91">
        <v>5218</v>
      </c>
      <c r="BU56" s="96">
        <f t="shared" si="51"/>
        <v>241.96900000000005</v>
      </c>
      <c r="BV56" s="224">
        <f t="shared" si="52"/>
        <v>1163.8708900000001</v>
      </c>
      <c r="BW56" s="96"/>
      <c r="BX56" s="226">
        <f t="shared" si="53"/>
        <v>-267.0556900000006</v>
      </c>
      <c r="BY56" s="91">
        <v>5290.0169999999998</v>
      </c>
      <c r="BZ56" s="217">
        <f t="shared" si="54"/>
        <v>72.016999999999825</v>
      </c>
      <c r="CA56" s="224">
        <f t="shared" si="55"/>
        <v>346.40176999999915</v>
      </c>
      <c r="CB56" s="96"/>
      <c r="CC56" s="226">
        <f t="shared" si="56"/>
        <v>79.346079999998551</v>
      </c>
      <c r="CD56" s="91">
        <v>5308.0169999999998</v>
      </c>
      <c r="CE56" s="217">
        <f t="shared" si="57"/>
        <v>18</v>
      </c>
      <c r="CF56" s="224">
        <f t="shared" si="58"/>
        <v>86.58</v>
      </c>
      <c r="CG56" s="96"/>
      <c r="CH56" s="226">
        <f t="shared" si="59"/>
        <v>165.92607999999854</v>
      </c>
      <c r="CI56" s="91">
        <v>5443.04</v>
      </c>
      <c r="CJ56" s="217">
        <f t="shared" si="64"/>
        <v>135.02300000000014</v>
      </c>
      <c r="CK56" s="224">
        <f t="shared" si="61"/>
        <v>649.46063000000061</v>
      </c>
      <c r="CL56" s="96"/>
      <c r="CM56" s="226">
        <f t="shared" si="62"/>
        <v>815.38670999999908</v>
      </c>
      <c r="CN56" s="96">
        <v>2000</v>
      </c>
      <c r="CO56" s="288">
        <f t="shared" si="35"/>
        <v>-1184.6132900000009</v>
      </c>
      <c r="CP56" s="96"/>
      <c r="CQ56" s="288">
        <f t="shared" si="36"/>
        <v>-1184.6132900000009</v>
      </c>
      <c r="CR56" s="96"/>
      <c r="CS56" s="289">
        <f t="shared" si="37"/>
        <v>-1184.6132900000009</v>
      </c>
      <c r="CT56" s="96"/>
      <c r="CU56" s="289">
        <f t="shared" si="38"/>
        <v>-1184.6132900000009</v>
      </c>
      <c r="CV56" s="96"/>
      <c r="CW56" s="289">
        <f t="shared" si="39"/>
        <v>-1184.6132900000009</v>
      </c>
      <c r="CX56" s="96"/>
      <c r="CY56" s="289">
        <f t="shared" si="40"/>
        <v>-1184.6132900000009</v>
      </c>
      <c r="CZ56" s="96"/>
      <c r="DA56" s="289">
        <f t="shared" si="41"/>
        <v>-1184.6132900000009</v>
      </c>
      <c r="DB56" s="96"/>
      <c r="DC56" s="289">
        <f t="shared" si="42"/>
        <v>-1184.6132900000009</v>
      </c>
      <c r="DD56" s="96"/>
      <c r="DE56" s="289">
        <f t="shared" si="68"/>
        <v>-1184.6132900000009</v>
      </c>
      <c r="DF56" s="96"/>
      <c r="DG56" s="289">
        <f t="shared" si="69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71"/>
        <v>0.99282296650717716</v>
      </c>
      <c r="G57" s="182">
        <v>4.1500000000000004</v>
      </c>
      <c r="H57" s="183">
        <v>251.077</v>
      </c>
      <c r="I57" s="121">
        <f t="shared" si="5"/>
        <v>8.0620000000000118</v>
      </c>
      <c r="J57" s="122">
        <f t="shared" si="6"/>
        <v>33.699160000000049</v>
      </c>
      <c r="K57" s="184">
        <v>270.024</v>
      </c>
      <c r="L57" s="121">
        <f t="shared" si="7"/>
        <v>18.947000000000003</v>
      </c>
      <c r="M57" s="122">
        <f t="shared" si="8"/>
        <v>86.019380000000012</v>
      </c>
      <c r="N57" s="122">
        <f t="shared" si="9"/>
        <v>123.86854000000005</v>
      </c>
      <c r="O57" s="122">
        <f t="shared" si="70"/>
        <v>-1.4599999999518332E-3</v>
      </c>
      <c r="P57" s="120">
        <v>-605.53</v>
      </c>
      <c r="Q57" s="121">
        <v>270.024</v>
      </c>
      <c r="R57" s="121">
        <f t="shared" si="10"/>
        <v>0</v>
      </c>
      <c r="S57" s="122">
        <f t="shared" si="11"/>
        <v>0</v>
      </c>
      <c r="T57" s="122"/>
      <c r="U57" s="120">
        <f t="shared" si="12"/>
        <v>-605.53</v>
      </c>
      <c r="V57" s="121">
        <v>270.06200000000001</v>
      </c>
      <c r="W57" s="129">
        <f t="shared" si="13"/>
        <v>3.8000000000010914E-2</v>
      </c>
      <c r="X57" s="122">
        <f t="shared" si="14"/>
        <v>0.17252000000004955</v>
      </c>
      <c r="Y57" s="122"/>
      <c r="Z57" s="128">
        <f t="shared" si="15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43"/>
        <v>0</v>
      </c>
      <c r="BC57" s="121"/>
      <c r="BD57" s="120">
        <f>AY57</f>
        <v>-605.3574799999999</v>
      </c>
      <c r="BE57" s="123"/>
      <c r="BF57" s="121"/>
      <c r="BG57" s="122">
        <f t="shared" si="44"/>
        <v>0</v>
      </c>
      <c r="BH57" s="121"/>
      <c r="BI57" s="120">
        <f>BD57</f>
        <v>-605.3574799999999</v>
      </c>
      <c r="BJ57" s="123"/>
      <c r="BK57" s="121"/>
      <c r="BL57" s="122">
        <f t="shared" si="46"/>
        <v>0</v>
      </c>
      <c r="BM57" s="121"/>
      <c r="BN57" s="120">
        <f t="shared" si="47"/>
        <v>-605.3574799999999</v>
      </c>
      <c r="BO57" s="123"/>
      <c r="BP57" s="121">
        <f t="shared" si="48"/>
        <v>0</v>
      </c>
      <c r="BQ57" s="122">
        <f t="shared" si="49"/>
        <v>0</v>
      </c>
      <c r="BR57" s="121"/>
      <c r="BS57" s="120">
        <f t="shared" si="50"/>
        <v>-605.3574799999999</v>
      </c>
      <c r="BT57" s="123"/>
      <c r="BU57" s="121">
        <f t="shared" si="51"/>
        <v>0</v>
      </c>
      <c r="BV57" s="122">
        <f t="shared" si="52"/>
        <v>0</v>
      </c>
      <c r="BW57" s="121"/>
      <c r="BX57" s="120">
        <f t="shared" si="53"/>
        <v>-605.3574799999999</v>
      </c>
      <c r="BY57" s="123"/>
      <c r="BZ57" s="111">
        <f t="shared" si="54"/>
        <v>0</v>
      </c>
      <c r="CA57" s="122">
        <f t="shared" si="55"/>
        <v>0</v>
      </c>
      <c r="CB57" s="121"/>
      <c r="CC57" s="120">
        <f t="shared" si="56"/>
        <v>-605.3574799999999</v>
      </c>
      <c r="CD57" s="123"/>
      <c r="CE57" s="111">
        <f t="shared" si="57"/>
        <v>0</v>
      </c>
      <c r="CF57" s="122">
        <f t="shared" si="58"/>
        <v>0</v>
      </c>
      <c r="CG57" s="121"/>
      <c r="CH57" s="120">
        <f t="shared" si="59"/>
        <v>-605.3574799999999</v>
      </c>
      <c r="CI57" s="123"/>
      <c r="CJ57" s="111">
        <f t="shared" si="64"/>
        <v>0</v>
      </c>
      <c r="CK57" s="122">
        <f t="shared" si="61"/>
        <v>0</v>
      </c>
      <c r="CL57" s="121"/>
      <c r="CM57" s="120">
        <f t="shared" si="62"/>
        <v>-605.3574799999999</v>
      </c>
      <c r="CN57" s="121"/>
      <c r="CO57" s="152">
        <f t="shared" si="35"/>
        <v>-605.3574799999999</v>
      </c>
      <c r="CP57" s="121"/>
      <c r="CQ57" s="152">
        <f t="shared" si="36"/>
        <v>-605.3574799999999</v>
      </c>
      <c r="CR57" s="121"/>
      <c r="CS57" s="196">
        <f t="shared" si="37"/>
        <v>-605.3574799999999</v>
      </c>
      <c r="CT57" s="121"/>
      <c r="CU57" s="196">
        <f t="shared" si="38"/>
        <v>-605.3574799999999</v>
      </c>
      <c r="CV57" s="121"/>
      <c r="CW57" s="196">
        <f t="shared" si="39"/>
        <v>-605.3574799999999</v>
      </c>
      <c r="CX57" s="121"/>
      <c r="CY57" s="196">
        <f t="shared" si="40"/>
        <v>-605.3574799999999</v>
      </c>
      <c r="CZ57" s="121"/>
      <c r="DA57" s="196">
        <f t="shared" si="41"/>
        <v>-605.3574799999999</v>
      </c>
      <c r="DB57" s="121"/>
      <c r="DC57" s="196">
        <f t="shared" si="42"/>
        <v>-605.3574799999999</v>
      </c>
      <c r="DD57" s="121"/>
      <c r="DE57" s="196">
        <f t="shared" si="68"/>
        <v>-605.3574799999999</v>
      </c>
      <c r="DF57" s="121"/>
      <c r="DG57" s="196">
        <f t="shared" si="69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71"/>
        <v>0</v>
      </c>
      <c r="G58" s="182">
        <v>0</v>
      </c>
      <c r="H58" s="183">
        <v>1.0999999999999999E-2</v>
      </c>
      <c r="I58" s="121">
        <f t="shared" si="5"/>
        <v>0</v>
      </c>
      <c r="J58" s="122">
        <f t="shared" si="6"/>
        <v>0</v>
      </c>
      <c r="K58" s="184">
        <v>373.084</v>
      </c>
      <c r="L58" s="121">
        <f t="shared" si="7"/>
        <v>373.07299999999998</v>
      </c>
      <c r="M58" s="122">
        <f t="shared" si="8"/>
        <v>1693.7514199999998</v>
      </c>
      <c r="N58" s="122">
        <f t="shared" si="9"/>
        <v>1693.7514199999998</v>
      </c>
      <c r="O58" s="122">
        <f t="shared" si="70"/>
        <v>2000.0014199999998</v>
      </c>
      <c r="P58" s="120">
        <v>-306.25</v>
      </c>
      <c r="Q58" s="121">
        <v>373.084</v>
      </c>
      <c r="R58" s="121">
        <f t="shared" si="10"/>
        <v>0</v>
      </c>
      <c r="S58" s="122">
        <f t="shared" si="11"/>
        <v>0</v>
      </c>
      <c r="T58" s="122"/>
      <c r="U58" s="120">
        <f t="shared" si="12"/>
        <v>-306.25</v>
      </c>
      <c r="V58" s="121">
        <v>373.084</v>
      </c>
      <c r="W58" s="121">
        <f t="shared" si="13"/>
        <v>0</v>
      </c>
      <c r="X58" s="122">
        <f t="shared" si="14"/>
        <v>0</v>
      </c>
      <c r="Y58" s="122"/>
      <c r="Z58" s="120">
        <f t="shared" si="15"/>
        <v>-306.25</v>
      </c>
      <c r="AA58" s="121">
        <v>373.084</v>
      </c>
      <c r="AB58" s="121">
        <f t="shared" si="16"/>
        <v>0</v>
      </c>
      <c r="AC58" s="122">
        <f t="shared" si="17"/>
        <v>0</v>
      </c>
      <c r="AD58" s="122"/>
      <c r="AE58" s="120">
        <f t="shared" si="18"/>
        <v>-306.25</v>
      </c>
      <c r="AF58" s="121">
        <f>VLOOKUP(A58,Лист4!$A$2:$F$175,6,FALSE)</f>
        <v>373.084</v>
      </c>
      <c r="AG58" s="121">
        <f t="shared" si="19"/>
        <v>0</v>
      </c>
      <c r="AH58" s="122">
        <f t="shared" si="20"/>
        <v>0</v>
      </c>
      <c r="AI58" s="122"/>
      <c r="AJ58" s="128">
        <f t="shared" si="21"/>
        <v>-306.25</v>
      </c>
      <c r="AK58" s="121"/>
      <c r="AL58" s="121"/>
      <c r="AM58" s="122"/>
      <c r="AN58" s="122"/>
      <c r="AO58" s="128">
        <f t="shared" ref="AO58" si="72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43"/>
        <v>0</v>
      </c>
      <c r="BC58" s="121"/>
      <c r="BD58" s="120">
        <f>AY58</f>
        <v>-306.25</v>
      </c>
      <c r="BE58" s="123"/>
      <c r="BF58" s="121"/>
      <c r="BG58" s="122">
        <f t="shared" si="44"/>
        <v>0</v>
      </c>
      <c r="BH58" s="121"/>
      <c r="BI58" s="120">
        <f>BD58</f>
        <v>-306.25</v>
      </c>
      <c r="BJ58" s="123"/>
      <c r="BK58" s="121"/>
      <c r="BL58" s="122">
        <f t="shared" si="46"/>
        <v>0</v>
      </c>
      <c r="BM58" s="121"/>
      <c r="BN58" s="120">
        <f t="shared" si="47"/>
        <v>-306.25</v>
      </c>
      <c r="BO58" s="123"/>
      <c r="BP58" s="121">
        <f t="shared" si="48"/>
        <v>0</v>
      </c>
      <c r="BQ58" s="122">
        <f t="shared" si="49"/>
        <v>0</v>
      </c>
      <c r="BR58" s="121"/>
      <c r="BS58" s="120">
        <f t="shared" si="50"/>
        <v>-306.25</v>
      </c>
      <c r="BT58" s="123"/>
      <c r="BU58" s="121">
        <f t="shared" si="51"/>
        <v>0</v>
      </c>
      <c r="BV58" s="122">
        <f t="shared" si="52"/>
        <v>0</v>
      </c>
      <c r="BW58" s="121"/>
      <c r="BX58" s="120">
        <f t="shared" si="53"/>
        <v>-306.25</v>
      </c>
      <c r="BY58" s="123"/>
      <c r="BZ58" s="111">
        <f t="shared" si="54"/>
        <v>0</v>
      </c>
      <c r="CA58" s="122">
        <f t="shared" si="55"/>
        <v>0</v>
      </c>
      <c r="CB58" s="121"/>
      <c r="CC58" s="120">
        <f t="shared" si="56"/>
        <v>-306.25</v>
      </c>
      <c r="CD58" s="123"/>
      <c r="CE58" s="111">
        <f t="shared" si="57"/>
        <v>0</v>
      </c>
      <c r="CF58" s="122">
        <f t="shared" si="58"/>
        <v>0</v>
      </c>
      <c r="CG58" s="121"/>
      <c r="CH58" s="120">
        <f t="shared" si="59"/>
        <v>-306.25</v>
      </c>
      <c r="CI58" s="123"/>
      <c r="CJ58" s="111">
        <f t="shared" si="64"/>
        <v>0</v>
      </c>
      <c r="CK58" s="122">
        <f t="shared" si="61"/>
        <v>0</v>
      </c>
      <c r="CL58" s="121"/>
      <c r="CM58" s="120">
        <f t="shared" si="62"/>
        <v>-306.25</v>
      </c>
      <c r="CN58" s="121"/>
      <c r="CO58" s="152">
        <f t="shared" si="35"/>
        <v>-306.25</v>
      </c>
      <c r="CP58" s="121"/>
      <c r="CQ58" s="152">
        <f t="shared" si="36"/>
        <v>-306.25</v>
      </c>
      <c r="CR58" s="121"/>
      <c r="CS58" s="196">
        <f t="shared" si="37"/>
        <v>-306.25</v>
      </c>
      <c r="CT58" s="121"/>
      <c r="CU58" s="196">
        <f t="shared" si="38"/>
        <v>-306.25</v>
      </c>
      <c r="CV58" s="121"/>
      <c r="CW58" s="196">
        <f t="shared" si="39"/>
        <v>-306.25</v>
      </c>
      <c r="CX58" s="121"/>
      <c r="CY58" s="196">
        <f t="shared" si="40"/>
        <v>-306.25</v>
      </c>
      <c r="CZ58" s="121"/>
      <c r="DA58" s="196">
        <f t="shared" si="41"/>
        <v>-306.25</v>
      </c>
      <c r="DB58" s="121"/>
      <c r="DC58" s="196">
        <f t="shared" si="42"/>
        <v>-306.25</v>
      </c>
      <c r="DD58" s="121"/>
      <c r="DE58" s="196">
        <f t="shared" si="68"/>
        <v>-306.25</v>
      </c>
      <c r="DF58" s="121"/>
      <c r="DG58" s="196">
        <f t="shared" si="69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5"/>
        <v>7.2000000000000064E-2</v>
      </c>
      <c r="J59" s="224">
        <f t="shared" si="6"/>
        <v>0.30096000000000023</v>
      </c>
      <c r="K59" s="225">
        <v>5.0039999999999996</v>
      </c>
      <c r="L59" s="96">
        <f t="shared" si="7"/>
        <v>0.92399999999999949</v>
      </c>
      <c r="M59" s="224">
        <f t="shared" si="8"/>
        <v>4.1949599999999974</v>
      </c>
      <c r="N59" s="224">
        <f t="shared" si="9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10"/>
        <v>0</v>
      </c>
      <c r="S59" s="224">
        <f t="shared" si="11"/>
        <v>0</v>
      </c>
      <c r="T59" s="224"/>
      <c r="U59" s="226">
        <f t="shared" si="12"/>
        <v>-79.069999999999993</v>
      </c>
      <c r="V59" s="96">
        <v>5.0039999999999996</v>
      </c>
      <c r="W59" s="96">
        <f t="shared" si="13"/>
        <v>0</v>
      </c>
      <c r="X59" s="224">
        <f t="shared" si="14"/>
        <v>0</v>
      </c>
      <c r="Y59" s="224"/>
      <c r="Z59" s="226">
        <f t="shared" si="15"/>
        <v>-79.069999999999993</v>
      </c>
      <c r="AA59" s="96">
        <f>VLOOKUP(B59,Лист3!$A$2:$C$175,3,FALSE)</f>
        <v>5.0039999999999996</v>
      </c>
      <c r="AB59" s="96">
        <f t="shared" si="16"/>
        <v>0</v>
      </c>
      <c r="AC59" s="224">
        <f t="shared" si="17"/>
        <v>0</v>
      </c>
      <c r="AD59" s="224"/>
      <c r="AE59" s="226">
        <f t="shared" si="18"/>
        <v>-79.069999999999993</v>
      </c>
      <c r="AF59" s="96">
        <f>VLOOKUP(A59,Лист4!$A$2:$F$175,6,FALSE)</f>
        <v>5.0039999999999996</v>
      </c>
      <c r="AG59" s="96">
        <f t="shared" si="19"/>
        <v>0</v>
      </c>
      <c r="AH59" s="224">
        <f t="shared" si="20"/>
        <v>0</v>
      </c>
      <c r="AI59" s="224"/>
      <c r="AJ59" s="226">
        <f t="shared" si="21"/>
        <v>-79.069999999999993</v>
      </c>
      <c r="AK59" s="96">
        <f>VLOOKUP(A59,Лист6!$A$2:$F$175,6,FALSE)</f>
        <v>5.0039999999999996</v>
      </c>
      <c r="AL59" s="96">
        <f t="shared" si="22"/>
        <v>0</v>
      </c>
      <c r="AM59" s="224">
        <f t="shared" si="23"/>
        <v>0</v>
      </c>
      <c r="AN59" s="224"/>
      <c r="AO59" s="226">
        <f t="shared" si="24"/>
        <v>-79.069999999999993</v>
      </c>
      <c r="AP59" s="91">
        <v>5.0380000000000003</v>
      </c>
      <c r="AQ59" s="96">
        <f t="shared" si="25"/>
        <v>3.4000000000000696E-2</v>
      </c>
      <c r="AR59" s="96">
        <f t="shared" si="26"/>
        <v>0.15436000000000316</v>
      </c>
      <c r="AS59" s="96"/>
      <c r="AT59" s="226">
        <f t="shared" si="27"/>
        <v>-78.915639999999996</v>
      </c>
      <c r="AU59" s="91">
        <v>6.08</v>
      </c>
      <c r="AV59" s="96">
        <f t="shared" si="28"/>
        <v>1.0419999999999998</v>
      </c>
      <c r="AW59" s="224">
        <f t="shared" si="29"/>
        <v>4.7306799999999996</v>
      </c>
      <c r="AX59" s="96">
        <v>500</v>
      </c>
      <c r="AY59" s="226">
        <f t="shared" si="30"/>
        <v>-574.18496000000005</v>
      </c>
      <c r="AZ59" s="91">
        <v>6.08</v>
      </c>
      <c r="BA59" s="96">
        <f t="shared" si="31"/>
        <v>0</v>
      </c>
      <c r="BB59" s="224">
        <f t="shared" si="43"/>
        <v>0</v>
      </c>
      <c r="BC59" s="96"/>
      <c r="BD59" s="226">
        <f t="shared" si="32"/>
        <v>-574.18496000000005</v>
      </c>
      <c r="BE59" s="91">
        <v>6.08</v>
      </c>
      <c r="BF59" s="96">
        <f t="shared" si="33"/>
        <v>0</v>
      </c>
      <c r="BG59" s="224">
        <f t="shared" si="44"/>
        <v>0</v>
      </c>
      <c r="BH59" s="96"/>
      <c r="BI59" s="226">
        <f t="shared" si="34"/>
        <v>-574.18496000000005</v>
      </c>
      <c r="BJ59" s="91">
        <v>6.08</v>
      </c>
      <c r="BK59" s="96">
        <f t="shared" si="45"/>
        <v>0</v>
      </c>
      <c r="BL59" s="224">
        <f t="shared" si="46"/>
        <v>0</v>
      </c>
      <c r="BM59" s="96"/>
      <c r="BN59" s="226">
        <f t="shared" si="47"/>
        <v>-574.18496000000005</v>
      </c>
      <c r="BO59" s="91">
        <v>6.08</v>
      </c>
      <c r="BP59" s="96">
        <f t="shared" si="48"/>
        <v>0</v>
      </c>
      <c r="BQ59" s="224">
        <f t="shared" si="49"/>
        <v>0</v>
      </c>
      <c r="BR59" s="96"/>
      <c r="BS59" s="226">
        <f t="shared" si="50"/>
        <v>-574.18496000000005</v>
      </c>
      <c r="BT59" s="91">
        <v>6.08</v>
      </c>
      <c r="BU59" s="96">
        <f t="shared" si="51"/>
        <v>0</v>
      </c>
      <c r="BV59" s="224">
        <f t="shared" si="52"/>
        <v>0</v>
      </c>
      <c r="BW59" s="96"/>
      <c r="BX59" s="226">
        <f t="shared" si="53"/>
        <v>-574.18496000000005</v>
      </c>
      <c r="BY59" s="91">
        <v>6.08</v>
      </c>
      <c r="BZ59" s="217">
        <f t="shared" si="54"/>
        <v>0</v>
      </c>
      <c r="CA59" s="224">
        <f t="shared" si="55"/>
        <v>0</v>
      </c>
      <c r="CB59" s="96"/>
      <c r="CC59" s="226">
        <f t="shared" si="56"/>
        <v>-574.18496000000005</v>
      </c>
      <c r="CD59" s="91">
        <v>6.08</v>
      </c>
      <c r="CE59" s="217">
        <f t="shared" si="57"/>
        <v>0</v>
      </c>
      <c r="CF59" s="224">
        <f t="shared" si="58"/>
        <v>0</v>
      </c>
      <c r="CG59" s="96"/>
      <c r="CH59" s="226">
        <f t="shared" si="59"/>
        <v>-574.18496000000005</v>
      </c>
      <c r="CI59" s="91">
        <v>6.08</v>
      </c>
      <c r="CJ59" s="217">
        <f t="shared" si="64"/>
        <v>0</v>
      </c>
      <c r="CK59" s="224">
        <f t="shared" si="61"/>
        <v>0</v>
      </c>
      <c r="CL59" s="96"/>
      <c r="CM59" s="226">
        <f t="shared" si="62"/>
        <v>-574.18496000000005</v>
      </c>
      <c r="CN59" s="96"/>
      <c r="CO59" s="288">
        <f t="shared" si="35"/>
        <v>-574.18496000000005</v>
      </c>
      <c r="CP59" s="96"/>
      <c r="CQ59" s="288">
        <f t="shared" si="36"/>
        <v>-574.18496000000005</v>
      </c>
      <c r="CR59" s="96"/>
      <c r="CS59" s="289">
        <f t="shared" si="37"/>
        <v>-574.18496000000005</v>
      </c>
      <c r="CT59" s="96"/>
      <c r="CU59" s="289">
        <f t="shared" si="38"/>
        <v>-574.18496000000005</v>
      </c>
      <c r="CV59" s="96"/>
      <c r="CW59" s="289">
        <f t="shared" si="39"/>
        <v>-574.18496000000005</v>
      </c>
      <c r="CX59" s="96"/>
      <c r="CY59" s="289">
        <f t="shared" si="40"/>
        <v>-574.18496000000005</v>
      </c>
      <c r="CZ59" s="96"/>
      <c r="DA59" s="289">
        <f t="shared" si="41"/>
        <v>-574.18496000000005</v>
      </c>
      <c r="DB59" s="96"/>
      <c r="DC59" s="289">
        <f t="shared" si="42"/>
        <v>-574.18496000000005</v>
      </c>
      <c r="DD59" s="96"/>
      <c r="DE59" s="289">
        <f t="shared" si="68"/>
        <v>-574.18496000000005</v>
      </c>
      <c r="DF59" s="96"/>
      <c r="DG59" s="289">
        <f t="shared" si="69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5"/>
        <v>70.006</v>
      </c>
      <c r="J60" s="122">
        <f t="shared" si="6"/>
        <v>292.62507999999997</v>
      </c>
      <c r="K60" s="184">
        <v>348.09199999999998</v>
      </c>
      <c r="L60" s="121">
        <f t="shared" si="7"/>
        <v>120.04499999999999</v>
      </c>
      <c r="M60" s="122">
        <f t="shared" si="8"/>
        <v>545.00429999999994</v>
      </c>
      <c r="N60" s="122">
        <f t="shared" si="9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10"/>
        <v>1.0000000000331966E-3</v>
      </c>
      <c r="S60" s="122">
        <f t="shared" si="11"/>
        <v>4.5400000001507125E-3</v>
      </c>
      <c r="T60" s="122"/>
      <c r="U60" s="120">
        <f t="shared" si="12"/>
        <v>-2515.4754599999997</v>
      </c>
      <c r="V60" s="121">
        <v>348.09300000000002</v>
      </c>
      <c r="W60" s="121">
        <f t="shared" si="13"/>
        <v>0</v>
      </c>
      <c r="X60" s="122">
        <f t="shared" si="14"/>
        <v>0</v>
      </c>
      <c r="Y60" s="122"/>
      <c r="Z60" s="120">
        <f t="shared" si="15"/>
        <v>-2515.4754599999997</v>
      </c>
      <c r="AA60" s="121">
        <f>VLOOKUP(B60,Лист3!$A$2:$C$175,3,FALSE)</f>
        <v>348.09699999999998</v>
      </c>
      <c r="AB60" s="121">
        <f t="shared" si="16"/>
        <v>3.999999999962256E-3</v>
      </c>
      <c r="AC60" s="122">
        <f t="shared" si="17"/>
        <v>1.8159999999828643E-2</v>
      </c>
      <c r="AD60" s="122"/>
      <c r="AE60" s="120">
        <f t="shared" si="18"/>
        <v>-2515.4573</v>
      </c>
      <c r="AF60" s="121">
        <f>VLOOKUP(A60,Лист4!$A$2:$F$175,6,FALSE)</f>
        <v>348.09699999999998</v>
      </c>
      <c r="AG60" s="121">
        <f t="shared" si="19"/>
        <v>0</v>
      </c>
      <c r="AH60" s="122">
        <f t="shared" si="20"/>
        <v>0</v>
      </c>
      <c r="AI60" s="122"/>
      <c r="AJ60" s="120">
        <f t="shared" si="21"/>
        <v>-2515.4573</v>
      </c>
      <c r="AK60" s="121">
        <f>VLOOKUP(A60,Лист6!$A$2:$F$175,6,FALSE)</f>
        <v>352.06099999999998</v>
      </c>
      <c r="AL60" s="121">
        <f t="shared" si="22"/>
        <v>3.9639999999999986</v>
      </c>
      <c r="AM60" s="122">
        <f t="shared" si="23"/>
        <v>17.996559999999995</v>
      </c>
      <c r="AN60" s="122"/>
      <c r="AO60" s="120">
        <f t="shared" si="24"/>
        <v>-2497.46074</v>
      </c>
      <c r="AP60" s="178">
        <v>417.04899999999998</v>
      </c>
      <c r="AQ60" s="121">
        <f t="shared" si="25"/>
        <v>64.988</v>
      </c>
      <c r="AR60" s="121">
        <f t="shared" si="26"/>
        <v>295.04552000000001</v>
      </c>
      <c r="AS60" s="121"/>
      <c r="AT60" s="158">
        <f t="shared" si="27"/>
        <v>-2202.4152199999999</v>
      </c>
      <c r="AU60" s="123"/>
      <c r="AV60" s="121"/>
      <c r="AW60" s="122">
        <f t="shared" si="29"/>
        <v>0</v>
      </c>
      <c r="AX60" s="121"/>
      <c r="AY60" s="120">
        <f t="shared" si="30"/>
        <v>-2202.4152199999999</v>
      </c>
      <c r="AZ60" s="123"/>
      <c r="BA60" s="121">
        <f t="shared" si="31"/>
        <v>0</v>
      </c>
      <c r="BB60" s="122">
        <f t="shared" si="43"/>
        <v>0</v>
      </c>
      <c r="BC60" s="121"/>
      <c r="BD60" s="120">
        <f t="shared" si="32"/>
        <v>-2202.4152199999999</v>
      </c>
      <c r="BE60" s="123"/>
      <c r="BF60" s="121">
        <f t="shared" si="33"/>
        <v>0</v>
      </c>
      <c r="BG60" s="122">
        <f t="shared" si="44"/>
        <v>0</v>
      </c>
      <c r="BH60" s="121"/>
      <c r="BI60" s="120">
        <f t="shared" si="34"/>
        <v>-2202.4152199999999</v>
      </c>
      <c r="BJ60" s="123"/>
      <c r="BK60" s="121">
        <f t="shared" si="45"/>
        <v>0</v>
      </c>
      <c r="BL60" s="122">
        <f t="shared" si="46"/>
        <v>0</v>
      </c>
      <c r="BM60" s="121"/>
      <c r="BN60" s="158">
        <f t="shared" si="47"/>
        <v>-2202.4152199999999</v>
      </c>
      <c r="BO60" s="123"/>
      <c r="BP60" s="121">
        <f t="shared" si="48"/>
        <v>0</v>
      </c>
      <c r="BQ60" s="122">
        <f t="shared" si="49"/>
        <v>0</v>
      </c>
      <c r="BR60" s="121"/>
      <c r="BS60" s="120">
        <f t="shared" si="50"/>
        <v>-2202.4152199999999</v>
      </c>
      <c r="BT60" s="123"/>
      <c r="BU60" s="121">
        <f t="shared" si="51"/>
        <v>0</v>
      </c>
      <c r="BV60" s="122">
        <f t="shared" si="52"/>
        <v>0</v>
      </c>
      <c r="BW60" s="121"/>
      <c r="BX60" s="120">
        <f t="shared" si="53"/>
        <v>-2202.4152199999999</v>
      </c>
      <c r="BY60" s="123"/>
      <c r="BZ60" s="111">
        <f t="shared" si="54"/>
        <v>0</v>
      </c>
      <c r="CA60" s="122">
        <f t="shared" si="55"/>
        <v>0</v>
      </c>
      <c r="CB60" s="121"/>
      <c r="CC60" s="120">
        <f t="shared" si="56"/>
        <v>-2202.4152199999999</v>
      </c>
      <c r="CD60" s="123"/>
      <c r="CE60" s="111">
        <f t="shared" si="57"/>
        <v>0</v>
      </c>
      <c r="CF60" s="122">
        <f t="shared" si="58"/>
        <v>0</v>
      </c>
      <c r="CG60" s="121"/>
      <c r="CH60" s="120">
        <f t="shared" si="59"/>
        <v>-2202.4152199999999</v>
      </c>
      <c r="CI60" s="123"/>
      <c r="CJ60" s="111">
        <f t="shared" si="64"/>
        <v>0</v>
      </c>
      <c r="CK60" s="122">
        <f t="shared" si="61"/>
        <v>0</v>
      </c>
      <c r="CL60" s="121"/>
      <c r="CM60" s="120">
        <f t="shared" si="62"/>
        <v>-2202.4152199999999</v>
      </c>
      <c r="CN60" s="121"/>
      <c r="CO60" s="152">
        <f t="shared" si="35"/>
        <v>-2202.4152199999999</v>
      </c>
      <c r="CP60" s="121"/>
      <c r="CQ60" s="152">
        <f t="shared" si="36"/>
        <v>-2202.4152199999999</v>
      </c>
      <c r="CR60" s="121"/>
      <c r="CS60" s="196">
        <f t="shared" si="37"/>
        <v>-2202.4152199999999</v>
      </c>
      <c r="CT60" s="121"/>
      <c r="CU60" s="196">
        <f t="shared" si="38"/>
        <v>-2202.4152199999999</v>
      </c>
      <c r="CV60" s="121"/>
      <c r="CW60" s="196">
        <f t="shared" si="39"/>
        <v>-2202.4152199999999</v>
      </c>
      <c r="CX60" s="121"/>
      <c r="CY60" s="196">
        <f t="shared" si="40"/>
        <v>-2202.4152199999999</v>
      </c>
      <c r="CZ60" s="121"/>
      <c r="DA60" s="196">
        <f t="shared" si="41"/>
        <v>-2202.4152199999999</v>
      </c>
      <c r="DB60" s="121"/>
      <c r="DC60" s="196">
        <f t="shared" si="42"/>
        <v>-2202.4152199999999</v>
      </c>
      <c r="DD60" s="121"/>
      <c r="DE60" s="196">
        <f t="shared" si="68"/>
        <v>-2202.4152199999999</v>
      </c>
      <c r="DF60" s="121"/>
      <c r="DG60" s="196">
        <f t="shared" si="69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5"/>
        <v>5.0299999999999994</v>
      </c>
      <c r="J61" s="224">
        <f t="shared" si="6"/>
        <v>21.025399999999998</v>
      </c>
      <c r="K61" s="225">
        <v>8.0640000000000001</v>
      </c>
      <c r="L61" s="96">
        <f t="shared" si="7"/>
        <v>1.9820000000000002</v>
      </c>
      <c r="M61" s="224">
        <f t="shared" si="8"/>
        <v>8.9982800000000012</v>
      </c>
      <c r="N61" s="224">
        <f t="shared" si="9"/>
        <v>30.023679999999999</v>
      </c>
      <c r="O61" s="224">
        <v>0</v>
      </c>
      <c r="P61" s="226">
        <f t="shared" si="63"/>
        <v>34.403680000000001</v>
      </c>
      <c r="Q61" s="96">
        <v>8.0640000000000001</v>
      </c>
      <c r="R61" s="96">
        <f t="shared" si="10"/>
        <v>0</v>
      </c>
      <c r="S61" s="224">
        <f t="shared" si="11"/>
        <v>0</v>
      </c>
      <c r="T61" s="224"/>
      <c r="U61" s="226">
        <f t="shared" si="12"/>
        <v>34.403680000000001</v>
      </c>
      <c r="V61" s="96">
        <v>8.0640000000000001</v>
      </c>
      <c r="W61" s="96">
        <f t="shared" si="13"/>
        <v>0</v>
      </c>
      <c r="X61" s="224">
        <f t="shared" si="14"/>
        <v>0</v>
      </c>
      <c r="Y61" s="224"/>
      <c r="Z61" s="226">
        <f t="shared" si="15"/>
        <v>34.403680000000001</v>
      </c>
      <c r="AA61" s="96">
        <f>VLOOKUP(B61,Лист3!$A$2:$C$175,3,FALSE)</f>
        <v>8.0640000000000001</v>
      </c>
      <c r="AB61" s="96">
        <f t="shared" si="16"/>
        <v>0</v>
      </c>
      <c r="AC61" s="224">
        <f t="shared" si="17"/>
        <v>0</v>
      </c>
      <c r="AD61" s="224"/>
      <c r="AE61" s="226">
        <f t="shared" si="18"/>
        <v>34.403680000000001</v>
      </c>
      <c r="AF61" s="96">
        <f>VLOOKUP(A61,Лист4!$A$2:$F$175,6,FALSE)</f>
        <v>8.0640000000000001</v>
      </c>
      <c r="AG61" s="96">
        <f t="shared" si="19"/>
        <v>0</v>
      </c>
      <c r="AH61" s="224">
        <f t="shared" si="20"/>
        <v>0</v>
      </c>
      <c r="AI61" s="224"/>
      <c r="AJ61" s="226">
        <f t="shared" si="21"/>
        <v>34.403680000000001</v>
      </c>
      <c r="AK61" s="96">
        <f>VLOOKUP(A61,Лист6!$A$2:$F$175,6,FALSE)</f>
        <v>8.0640000000000001</v>
      </c>
      <c r="AL61" s="96">
        <f t="shared" si="22"/>
        <v>0</v>
      </c>
      <c r="AM61" s="224">
        <f t="shared" si="23"/>
        <v>0</v>
      </c>
      <c r="AN61" s="224"/>
      <c r="AO61" s="226">
        <f t="shared" si="24"/>
        <v>34.403680000000001</v>
      </c>
      <c r="AP61" s="91">
        <v>40.066000000000003</v>
      </c>
      <c r="AQ61" s="96">
        <f t="shared" si="25"/>
        <v>32.002000000000002</v>
      </c>
      <c r="AR61" s="96">
        <f t="shared" si="26"/>
        <v>145.28908000000001</v>
      </c>
      <c r="AS61" s="96"/>
      <c r="AT61" s="226">
        <f t="shared" si="27"/>
        <v>179.69276000000002</v>
      </c>
      <c r="AU61" s="91">
        <v>45.048999999999999</v>
      </c>
      <c r="AV61" s="96">
        <f t="shared" si="28"/>
        <v>4.982999999999997</v>
      </c>
      <c r="AW61" s="224">
        <f t="shared" si="29"/>
        <v>22.622819999999987</v>
      </c>
      <c r="AX61" s="96"/>
      <c r="AY61" s="226">
        <f t="shared" si="30"/>
        <v>202.31558000000001</v>
      </c>
      <c r="AZ61" s="91">
        <v>54.064999999999998</v>
      </c>
      <c r="BA61" s="96">
        <f t="shared" si="31"/>
        <v>9.0159999999999982</v>
      </c>
      <c r="BB61" s="224">
        <f t="shared" si="43"/>
        <v>43.366959999999985</v>
      </c>
      <c r="BC61" s="96"/>
      <c r="BD61" s="226">
        <f t="shared" si="32"/>
        <v>245.68253999999999</v>
      </c>
      <c r="BE61" s="91">
        <v>66.052999999999997</v>
      </c>
      <c r="BF61" s="96">
        <f t="shared" si="33"/>
        <v>11.988</v>
      </c>
      <c r="BG61" s="224">
        <f t="shared" si="44"/>
        <v>57.662279999999996</v>
      </c>
      <c r="BH61" s="96"/>
      <c r="BI61" s="226">
        <f t="shared" si="34"/>
        <v>303.34481999999997</v>
      </c>
      <c r="BJ61" s="91">
        <v>171.02799999999999</v>
      </c>
      <c r="BK61" s="96">
        <f t="shared" si="45"/>
        <v>104.97499999999999</v>
      </c>
      <c r="BL61" s="224">
        <f t="shared" si="46"/>
        <v>504.92974999999996</v>
      </c>
      <c r="BM61" s="96"/>
      <c r="BN61" s="226">
        <f t="shared" si="47"/>
        <v>808.27456999999993</v>
      </c>
      <c r="BO61" s="91">
        <v>171.02799999999999</v>
      </c>
      <c r="BP61" s="96">
        <f t="shared" si="48"/>
        <v>0</v>
      </c>
      <c r="BQ61" s="224">
        <f t="shared" si="49"/>
        <v>0</v>
      </c>
      <c r="BR61" s="96"/>
      <c r="BS61" s="226">
        <f t="shared" si="50"/>
        <v>808.27456999999993</v>
      </c>
      <c r="BT61" s="91">
        <v>171.07300000000001</v>
      </c>
      <c r="BU61" s="96">
        <f t="shared" si="51"/>
        <v>4.5000000000015916E-2</v>
      </c>
      <c r="BV61" s="224">
        <f t="shared" si="52"/>
        <v>0.21645000000007653</v>
      </c>
      <c r="BW61" s="96"/>
      <c r="BX61" s="226">
        <f t="shared" si="53"/>
        <v>808.49102000000005</v>
      </c>
      <c r="BY61" s="91">
        <v>229.06</v>
      </c>
      <c r="BZ61" s="217">
        <f t="shared" si="54"/>
        <v>57.986999999999995</v>
      </c>
      <c r="CA61" s="224">
        <f t="shared" si="55"/>
        <v>278.91746999999998</v>
      </c>
      <c r="CB61" s="96"/>
      <c r="CC61" s="226">
        <f t="shared" si="56"/>
        <v>1087.40849</v>
      </c>
      <c r="CD61" s="91">
        <v>229.06</v>
      </c>
      <c r="CE61" s="217">
        <f t="shared" si="57"/>
        <v>0</v>
      </c>
      <c r="CF61" s="224">
        <f t="shared" si="58"/>
        <v>0</v>
      </c>
      <c r="CG61" s="96"/>
      <c r="CH61" s="226">
        <f t="shared" si="59"/>
        <v>1087.40849</v>
      </c>
      <c r="CI61" s="91">
        <v>229.06</v>
      </c>
      <c r="CJ61" s="217">
        <f t="shared" si="64"/>
        <v>0</v>
      </c>
      <c r="CK61" s="224">
        <f t="shared" si="61"/>
        <v>0</v>
      </c>
      <c r="CL61" s="96"/>
      <c r="CM61" s="287">
        <f t="shared" si="62"/>
        <v>1087.40849</v>
      </c>
      <c r="CN61" s="217"/>
      <c r="CO61" s="289">
        <f t="shared" si="35"/>
        <v>1087.40849</v>
      </c>
      <c r="CP61" s="217">
        <v>1000</v>
      </c>
      <c r="CQ61" s="289">
        <f t="shared" si="36"/>
        <v>87.408490000000029</v>
      </c>
      <c r="CR61" s="217"/>
      <c r="CS61" s="289">
        <f t="shared" si="37"/>
        <v>87.408490000000029</v>
      </c>
      <c r="CT61" s="217"/>
      <c r="CU61" s="289">
        <f t="shared" si="38"/>
        <v>87.408490000000029</v>
      </c>
      <c r="CV61" s="217"/>
      <c r="CW61" s="289">
        <f t="shared" si="39"/>
        <v>87.408490000000029</v>
      </c>
      <c r="CX61" s="217"/>
      <c r="CY61" s="289">
        <f t="shared" si="40"/>
        <v>87.408490000000029</v>
      </c>
      <c r="CZ61" s="217"/>
      <c r="DA61" s="289">
        <f t="shared" si="41"/>
        <v>87.408490000000029</v>
      </c>
      <c r="DB61" s="217"/>
      <c r="DC61" s="289">
        <f t="shared" si="42"/>
        <v>87.408490000000029</v>
      </c>
      <c r="DD61" s="217"/>
      <c r="DE61" s="289">
        <f t="shared" si="68"/>
        <v>87.408490000000029</v>
      </c>
      <c r="DF61" s="217"/>
      <c r="DG61" s="289">
        <f t="shared" si="69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73">G62/4.18</f>
        <v>0</v>
      </c>
      <c r="G62" s="182">
        <v>0</v>
      </c>
      <c r="H62" s="183">
        <v>0</v>
      </c>
      <c r="I62" s="121">
        <f t="shared" si="5"/>
        <v>0</v>
      </c>
      <c r="J62" s="122">
        <f t="shared" si="6"/>
        <v>0</v>
      </c>
      <c r="K62" s="184">
        <v>0</v>
      </c>
      <c r="L62" s="121">
        <f t="shared" si="7"/>
        <v>0</v>
      </c>
      <c r="M62" s="122">
        <f t="shared" si="8"/>
        <v>0</v>
      </c>
      <c r="N62" s="122">
        <f t="shared" si="9"/>
        <v>0</v>
      </c>
      <c r="O62" s="122">
        <v>0</v>
      </c>
      <c r="P62" s="120">
        <f t="shared" si="63"/>
        <v>0</v>
      </c>
      <c r="Q62" s="121">
        <v>0</v>
      </c>
      <c r="R62" s="121">
        <f t="shared" si="10"/>
        <v>0</v>
      </c>
      <c r="S62" s="122">
        <f t="shared" si="11"/>
        <v>0</v>
      </c>
      <c r="T62" s="122"/>
      <c r="U62" s="120">
        <f t="shared" si="12"/>
        <v>0</v>
      </c>
      <c r="V62" s="121">
        <v>0</v>
      </c>
      <c r="W62" s="121">
        <f t="shared" si="13"/>
        <v>0</v>
      </c>
      <c r="X62" s="122">
        <f t="shared" si="14"/>
        <v>0</v>
      </c>
      <c r="Y62" s="122"/>
      <c r="Z62" s="120">
        <f t="shared" si="15"/>
        <v>0</v>
      </c>
      <c r="AA62" s="121">
        <f>VLOOKUP(B62,Лист3!$A$2:$C$175,3,FALSE)</f>
        <v>0</v>
      </c>
      <c r="AB62" s="121">
        <f t="shared" si="16"/>
        <v>0</v>
      </c>
      <c r="AC62" s="122">
        <f t="shared" si="17"/>
        <v>0</v>
      </c>
      <c r="AD62" s="122"/>
      <c r="AE62" s="120">
        <f t="shared" si="18"/>
        <v>0</v>
      </c>
      <c r="AF62" s="121">
        <f>VLOOKUP(A62,Лист4!$A$2:$F$175,6,FALSE)</f>
        <v>0</v>
      </c>
      <c r="AG62" s="121">
        <f t="shared" si="19"/>
        <v>0</v>
      </c>
      <c r="AH62" s="122">
        <f t="shared" si="20"/>
        <v>0</v>
      </c>
      <c r="AI62" s="122"/>
      <c r="AJ62" s="120">
        <f t="shared" si="21"/>
        <v>0</v>
      </c>
      <c r="AK62" s="121">
        <f>VLOOKUP(A62,Лист6!$A$2:$F$175,6,FALSE)</f>
        <v>0</v>
      </c>
      <c r="AL62" s="121">
        <f t="shared" si="22"/>
        <v>0</v>
      </c>
      <c r="AM62" s="122">
        <f t="shared" si="23"/>
        <v>0</v>
      </c>
      <c r="AN62" s="122"/>
      <c r="AO62" s="120">
        <f t="shared" si="24"/>
        <v>0</v>
      </c>
      <c r="AP62" s="123">
        <v>0</v>
      </c>
      <c r="AQ62" s="121">
        <f t="shared" si="25"/>
        <v>0</v>
      </c>
      <c r="AR62" s="121">
        <f t="shared" si="26"/>
        <v>0</v>
      </c>
      <c r="AS62" s="121"/>
      <c r="AT62" s="120">
        <f t="shared" si="27"/>
        <v>0</v>
      </c>
      <c r="AU62" s="123">
        <v>0</v>
      </c>
      <c r="AV62" s="121">
        <f t="shared" si="28"/>
        <v>0</v>
      </c>
      <c r="AW62" s="122">
        <f t="shared" si="29"/>
        <v>0</v>
      </c>
      <c r="AX62" s="121"/>
      <c r="AY62" s="120">
        <f t="shared" si="30"/>
        <v>0</v>
      </c>
      <c r="AZ62" s="123">
        <v>0</v>
      </c>
      <c r="BA62" s="121">
        <f t="shared" si="31"/>
        <v>0</v>
      </c>
      <c r="BB62" s="122">
        <f t="shared" si="43"/>
        <v>0</v>
      </c>
      <c r="BC62" s="121"/>
      <c r="BD62" s="120">
        <f t="shared" si="32"/>
        <v>0</v>
      </c>
      <c r="BE62" s="123">
        <v>0</v>
      </c>
      <c r="BF62" s="121">
        <f t="shared" si="33"/>
        <v>0</v>
      </c>
      <c r="BG62" s="122">
        <f t="shared" si="44"/>
        <v>0</v>
      </c>
      <c r="BH62" s="121"/>
      <c r="BI62" s="120">
        <f t="shared" si="34"/>
        <v>0</v>
      </c>
      <c r="BJ62" s="123">
        <v>0</v>
      </c>
      <c r="BK62" s="121">
        <f t="shared" si="45"/>
        <v>0</v>
      </c>
      <c r="BL62" s="122">
        <f t="shared" si="46"/>
        <v>0</v>
      </c>
      <c r="BM62" s="121"/>
      <c r="BN62" s="120">
        <f t="shared" si="47"/>
        <v>0</v>
      </c>
      <c r="BO62" s="123">
        <v>0</v>
      </c>
      <c r="BP62" s="121">
        <f t="shared" si="48"/>
        <v>0</v>
      </c>
      <c r="BQ62" s="122">
        <f t="shared" si="49"/>
        <v>0</v>
      </c>
      <c r="BR62" s="121"/>
      <c r="BS62" s="120">
        <f t="shared" si="50"/>
        <v>0</v>
      </c>
      <c r="BT62" s="123">
        <v>0</v>
      </c>
      <c r="BU62" s="121">
        <f t="shared" si="51"/>
        <v>0</v>
      </c>
      <c r="BV62" s="122">
        <f t="shared" si="52"/>
        <v>0</v>
      </c>
      <c r="BW62" s="121"/>
      <c r="BX62" s="120">
        <f t="shared" si="53"/>
        <v>0</v>
      </c>
      <c r="BY62" s="123"/>
      <c r="BZ62" s="111">
        <f t="shared" si="54"/>
        <v>0</v>
      </c>
      <c r="CA62" s="122">
        <f t="shared" si="55"/>
        <v>0</v>
      </c>
      <c r="CB62" s="121"/>
      <c r="CC62" s="120">
        <f t="shared" si="56"/>
        <v>0</v>
      </c>
      <c r="CD62" s="123">
        <v>0</v>
      </c>
      <c r="CE62" s="111">
        <f t="shared" si="57"/>
        <v>0</v>
      </c>
      <c r="CF62" s="122">
        <f t="shared" si="58"/>
        <v>0</v>
      </c>
      <c r="CG62" s="121"/>
      <c r="CH62" s="120">
        <f t="shared" si="59"/>
        <v>0</v>
      </c>
      <c r="CI62" s="123">
        <v>0</v>
      </c>
      <c r="CJ62" s="111">
        <f t="shared" si="64"/>
        <v>0</v>
      </c>
      <c r="CK62" s="122">
        <f t="shared" si="61"/>
        <v>0</v>
      </c>
      <c r="CL62" s="121"/>
      <c r="CM62" s="120">
        <f t="shared" si="62"/>
        <v>0</v>
      </c>
      <c r="CN62" s="121"/>
      <c r="CO62" s="196">
        <f t="shared" si="35"/>
        <v>0</v>
      </c>
      <c r="CP62" s="111"/>
      <c r="CQ62" s="196">
        <f t="shared" si="36"/>
        <v>0</v>
      </c>
      <c r="CR62" s="111"/>
      <c r="CS62" s="196">
        <f t="shared" si="37"/>
        <v>0</v>
      </c>
      <c r="CT62" s="111"/>
      <c r="CU62" s="196">
        <f t="shared" si="38"/>
        <v>0</v>
      </c>
      <c r="CV62" s="111"/>
      <c r="CW62" s="196">
        <f t="shared" si="39"/>
        <v>0</v>
      </c>
      <c r="CX62" s="111"/>
      <c r="CY62" s="196">
        <f t="shared" si="40"/>
        <v>0</v>
      </c>
      <c r="CZ62" s="111"/>
      <c r="DA62" s="196">
        <f t="shared" si="41"/>
        <v>0</v>
      </c>
      <c r="DB62" s="111"/>
      <c r="DC62" s="196">
        <f t="shared" si="42"/>
        <v>0</v>
      </c>
      <c r="DD62" s="111"/>
      <c r="DE62" s="196">
        <f t="shared" si="68"/>
        <v>0</v>
      </c>
      <c r="DF62" s="111"/>
      <c r="DG62" s="196">
        <f t="shared" si="69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73"/>
        <v>0</v>
      </c>
      <c r="G63" s="182">
        <v>0</v>
      </c>
      <c r="H63" s="183">
        <v>94.082999999999998</v>
      </c>
      <c r="I63" s="121">
        <f t="shared" si="5"/>
        <v>79.001999999999995</v>
      </c>
      <c r="J63" s="122">
        <f t="shared" si="6"/>
        <v>330.22835999999995</v>
      </c>
      <c r="K63" s="184">
        <v>155.02099999999999</v>
      </c>
      <c r="L63" s="121">
        <f t="shared" si="7"/>
        <v>60.937999999999988</v>
      </c>
      <c r="M63" s="122">
        <f t="shared" si="8"/>
        <v>276.65851999999995</v>
      </c>
      <c r="N63" s="122">
        <f t="shared" si="9"/>
        <v>606.88687999999991</v>
      </c>
      <c r="O63" s="122">
        <f t="shared" ref="O63:O67" si="74">C63+G63+J63+M63-P63</f>
        <v>499.99687999999992</v>
      </c>
      <c r="P63" s="120">
        <v>169.4</v>
      </c>
      <c r="Q63" s="121">
        <v>175.001</v>
      </c>
      <c r="R63" s="121">
        <f t="shared" si="10"/>
        <v>19.980000000000018</v>
      </c>
      <c r="S63" s="122">
        <f t="shared" si="11"/>
        <v>90.709200000000081</v>
      </c>
      <c r="T63" s="122"/>
      <c r="U63" s="120">
        <f t="shared" si="12"/>
        <v>260.1092000000001</v>
      </c>
      <c r="V63" s="121">
        <v>175.001</v>
      </c>
      <c r="W63" s="121">
        <f t="shared" si="13"/>
        <v>0</v>
      </c>
      <c r="X63" s="122">
        <f t="shared" si="14"/>
        <v>0</v>
      </c>
      <c r="Y63" s="122"/>
      <c r="Z63" s="120">
        <f t="shared" si="15"/>
        <v>260.1092000000001</v>
      </c>
      <c r="AA63" s="121">
        <f>VLOOKUP(B63,Лист3!$A$2:$C$175,3,FALSE)</f>
        <v>228.02799999999999</v>
      </c>
      <c r="AB63" s="121">
        <f t="shared" si="16"/>
        <v>53.026999999999987</v>
      </c>
      <c r="AC63" s="122">
        <f t="shared" si="17"/>
        <v>240.74257999999995</v>
      </c>
      <c r="AD63" s="122">
        <v>1000</v>
      </c>
      <c r="AE63" s="120">
        <f t="shared" si="18"/>
        <v>-499.14821999999992</v>
      </c>
      <c r="AF63" s="121">
        <f>VLOOKUP(A63,Лист4!$A$2:$F$175,6,FALSE)</f>
        <v>384.08499999999998</v>
      </c>
      <c r="AG63" s="121">
        <f t="shared" si="19"/>
        <v>156.05699999999999</v>
      </c>
      <c r="AH63" s="122">
        <f t="shared" si="20"/>
        <v>708.4987799999999</v>
      </c>
      <c r="AI63" s="122">
        <v>1000</v>
      </c>
      <c r="AJ63" s="120">
        <f t="shared" si="21"/>
        <v>-790.64944000000003</v>
      </c>
      <c r="AK63" s="121">
        <f>VLOOKUP(A63,Лист6!$A$2:$F$175,6,FALSE)</f>
        <v>416.08199999999999</v>
      </c>
      <c r="AL63" s="121">
        <f t="shared" si="22"/>
        <v>31.997000000000014</v>
      </c>
      <c r="AM63" s="122">
        <f t="shared" si="23"/>
        <v>145.26638000000005</v>
      </c>
      <c r="AN63" s="122"/>
      <c r="AO63" s="120">
        <f t="shared" si="24"/>
        <v>-645.38306</v>
      </c>
      <c r="AP63" s="123">
        <v>545.09500000000003</v>
      </c>
      <c r="AQ63" s="121">
        <f t="shared" si="25"/>
        <v>129.01300000000003</v>
      </c>
      <c r="AR63" s="121">
        <f t="shared" si="26"/>
        <v>585.71902000000011</v>
      </c>
      <c r="AS63" s="121"/>
      <c r="AT63" s="120">
        <f t="shared" si="27"/>
        <v>-59.664039999999886</v>
      </c>
      <c r="AU63" s="170">
        <v>621.08000000000004</v>
      </c>
      <c r="AV63" s="121">
        <f t="shared" si="28"/>
        <v>75.985000000000014</v>
      </c>
      <c r="AW63" s="122">
        <f t="shared" si="29"/>
        <v>344.97190000000006</v>
      </c>
      <c r="AX63" s="121"/>
      <c r="AY63" s="144">
        <f t="shared" si="30"/>
        <v>285.30786000000018</v>
      </c>
      <c r="AZ63" s="123"/>
      <c r="BA63" s="121"/>
      <c r="BB63" s="122">
        <f t="shared" si="43"/>
        <v>0</v>
      </c>
      <c r="BC63" s="121"/>
      <c r="BD63" s="120">
        <f t="shared" si="32"/>
        <v>285.30786000000018</v>
      </c>
      <c r="BE63" s="123"/>
      <c r="BF63" s="121">
        <f t="shared" si="33"/>
        <v>0</v>
      </c>
      <c r="BG63" s="122">
        <f t="shared" si="44"/>
        <v>0</v>
      </c>
      <c r="BH63" s="121">
        <v>500</v>
      </c>
      <c r="BI63" s="120">
        <f t="shared" si="34"/>
        <v>-214.69213999999982</v>
      </c>
      <c r="BJ63" s="123"/>
      <c r="BK63" s="121">
        <f t="shared" si="45"/>
        <v>0</v>
      </c>
      <c r="BL63" s="122">
        <f t="shared" si="46"/>
        <v>0</v>
      </c>
      <c r="BM63" s="121"/>
      <c r="BN63" s="157">
        <f t="shared" si="47"/>
        <v>-214.69213999999982</v>
      </c>
      <c r="BO63" s="123"/>
      <c r="BP63" s="121">
        <f t="shared" si="48"/>
        <v>0</v>
      </c>
      <c r="BQ63" s="122">
        <f t="shared" si="49"/>
        <v>0</v>
      </c>
      <c r="BR63" s="121"/>
      <c r="BS63" s="120">
        <f t="shared" si="50"/>
        <v>-214.69213999999982</v>
      </c>
      <c r="BT63" s="123"/>
      <c r="BU63" s="121">
        <f t="shared" si="51"/>
        <v>0</v>
      </c>
      <c r="BV63" s="122">
        <f t="shared" si="52"/>
        <v>0</v>
      </c>
      <c r="BW63" s="121"/>
      <c r="BX63" s="120">
        <f t="shared" si="53"/>
        <v>-214.69213999999982</v>
      </c>
      <c r="BY63" s="123"/>
      <c r="BZ63" s="111">
        <f t="shared" si="54"/>
        <v>0</v>
      </c>
      <c r="CA63" s="122">
        <f t="shared" si="55"/>
        <v>0</v>
      </c>
      <c r="CB63" s="121"/>
      <c r="CC63" s="120">
        <f t="shared" si="56"/>
        <v>-214.69213999999982</v>
      </c>
      <c r="CD63" s="123"/>
      <c r="CE63" s="111">
        <f t="shared" si="57"/>
        <v>0</v>
      </c>
      <c r="CF63" s="122">
        <f t="shared" si="58"/>
        <v>0</v>
      </c>
      <c r="CG63" s="121"/>
      <c r="CH63" s="120">
        <f t="shared" si="59"/>
        <v>-214.69213999999982</v>
      </c>
      <c r="CI63" s="123"/>
      <c r="CJ63" s="111">
        <f t="shared" si="64"/>
        <v>0</v>
      </c>
      <c r="CK63" s="122">
        <f t="shared" si="61"/>
        <v>0</v>
      </c>
      <c r="CL63" s="121"/>
      <c r="CM63" s="120">
        <f t="shared" si="62"/>
        <v>-214.69213999999982</v>
      </c>
      <c r="CN63" s="121"/>
      <c r="CO63" s="152">
        <f t="shared" si="35"/>
        <v>-214.69213999999982</v>
      </c>
      <c r="CP63" s="121"/>
      <c r="CQ63" s="152">
        <f t="shared" si="36"/>
        <v>-214.69213999999982</v>
      </c>
      <c r="CR63" s="121"/>
      <c r="CS63" s="196">
        <f t="shared" si="37"/>
        <v>-214.69213999999982</v>
      </c>
      <c r="CT63" s="121"/>
      <c r="CU63" s="196">
        <f t="shared" si="38"/>
        <v>-214.69213999999982</v>
      </c>
      <c r="CV63" s="121"/>
      <c r="CW63" s="196">
        <f t="shared" si="39"/>
        <v>-214.69213999999982</v>
      </c>
      <c r="CX63" s="121"/>
      <c r="CY63" s="196">
        <f t="shared" si="40"/>
        <v>-214.69213999999982</v>
      </c>
      <c r="CZ63" s="121"/>
      <c r="DA63" s="196">
        <f t="shared" si="41"/>
        <v>-214.69213999999982</v>
      </c>
      <c r="DB63" s="121"/>
      <c r="DC63" s="196">
        <f t="shared" si="42"/>
        <v>-214.69213999999982</v>
      </c>
      <c r="DD63" s="121"/>
      <c r="DE63" s="196">
        <f t="shared" si="68"/>
        <v>-214.69213999999982</v>
      </c>
      <c r="DF63" s="121"/>
      <c r="DG63" s="196">
        <f t="shared" si="69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73"/>
        <v>37.997607655502399</v>
      </c>
      <c r="G64" s="182">
        <v>158.83000000000001</v>
      </c>
      <c r="H64" s="183">
        <v>817.08399999999995</v>
      </c>
      <c r="I64" s="121">
        <f t="shared" si="5"/>
        <v>324.04899999999992</v>
      </c>
      <c r="J64" s="122">
        <f t="shared" si="6"/>
        <v>1354.5248199999996</v>
      </c>
      <c r="K64" s="184">
        <v>1723.0889999999999</v>
      </c>
      <c r="L64" s="121">
        <f t="shared" si="7"/>
        <v>906.005</v>
      </c>
      <c r="M64" s="122">
        <f t="shared" si="8"/>
        <v>4113.2627000000002</v>
      </c>
      <c r="N64" s="122">
        <f t="shared" si="9"/>
        <v>5626.6175199999998</v>
      </c>
      <c r="O64" s="122">
        <f t="shared" si="74"/>
        <v>5023.9875199999997</v>
      </c>
      <c r="P64" s="120">
        <v>832.7</v>
      </c>
      <c r="Q64" s="121">
        <v>1902.095</v>
      </c>
      <c r="R64" s="121">
        <f t="shared" si="10"/>
        <v>179.00600000000009</v>
      </c>
      <c r="S64" s="122">
        <f t="shared" si="11"/>
        <v>812.68724000000043</v>
      </c>
      <c r="T64" s="122"/>
      <c r="U64" s="133">
        <f t="shared" si="12"/>
        <v>1645.3872400000005</v>
      </c>
      <c r="V64" s="121">
        <v>2080.0070000000001</v>
      </c>
      <c r="W64" s="134">
        <f t="shared" si="13"/>
        <v>177.91200000000003</v>
      </c>
      <c r="X64" s="135">
        <f t="shared" si="14"/>
        <v>807.72048000000018</v>
      </c>
      <c r="Y64" s="135"/>
      <c r="Z64" s="133">
        <f t="shared" si="15"/>
        <v>2453.1077200000009</v>
      </c>
      <c r="AA64" s="134">
        <f>VLOOKUP(B64,Лист3!$A$2:$C$175,3,FALSE)</f>
        <v>2281.0810000000001</v>
      </c>
      <c r="AB64" s="134">
        <f t="shared" si="16"/>
        <v>201.07400000000007</v>
      </c>
      <c r="AC64" s="135">
        <f t="shared" si="17"/>
        <v>912.8759600000003</v>
      </c>
      <c r="AD64" s="135"/>
      <c r="AE64" s="133">
        <f t="shared" si="18"/>
        <v>3365.9836800000012</v>
      </c>
      <c r="AF64" s="134">
        <f>VLOOKUP(A64,Лист4!$A$2:$F$175,6,FALSE)</f>
        <v>2448.0259999999998</v>
      </c>
      <c r="AG64" s="134">
        <f t="shared" si="19"/>
        <v>166.94499999999971</v>
      </c>
      <c r="AH64" s="135">
        <f t="shared" si="20"/>
        <v>757.93029999999874</v>
      </c>
      <c r="AI64" s="135">
        <v>1500</v>
      </c>
      <c r="AJ64" s="133">
        <f t="shared" si="21"/>
        <v>2623.9139800000003</v>
      </c>
      <c r="AK64" s="134">
        <f>VLOOKUP(A64,Лист6!$A$2:$F$175,6,FALSE)</f>
        <v>2574.0500000000002</v>
      </c>
      <c r="AL64" s="134">
        <f t="shared" si="22"/>
        <v>126.02400000000034</v>
      </c>
      <c r="AM64" s="135">
        <f t="shared" si="23"/>
        <v>572.14896000000158</v>
      </c>
      <c r="AN64" s="135">
        <v>850</v>
      </c>
      <c r="AO64" s="133">
        <f t="shared" si="24"/>
        <v>2346.0629400000016</v>
      </c>
      <c r="AP64" s="136">
        <v>2658.0590000000002</v>
      </c>
      <c r="AQ64" s="134">
        <f t="shared" si="25"/>
        <v>84.009000000000015</v>
      </c>
      <c r="AR64" s="134">
        <f t="shared" si="26"/>
        <v>381.40086000000008</v>
      </c>
      <c r="AS64" s="134">
        <v>1000</v>
      </c>
      <c r="AT64" s="133">
        <f t="shared" si="27"/>
        <v>1727.4638000000018</v>
      </c>
      <c r="AU64" s="136">
        <v>2753.087</v>
      </c>
      <c r="AV64" s="134">
        <f t="shared" si="28"/>
        <v>95.027999999999793</v>
      </c>
      <c r="AW64" s="135">
        <f t="shared" si="29"/>
        <v>431.42711999999904</v>
      </c>
      <c r="AX64" s="134"/>
      <c r="AY64" s="133">
        <f t="shared" si="30"/>
        <v>2158.8909200000007</v>
      </c>
      <c r="AZ64" s="136">
        <v>2850.0369999999998</v>
      </c>
      <c r="BA64" s="134">
        <f t="shared" si="31"/>
        <v>96.949999999999818</v>
      </c>
      <c r="BB64" s="122">
        <f t="shared" si="43"/>
        <v>466.32949999999909</v>
      </c>
      <c r="BC64" s="134">
        <v>1000</v>
      </c>
      <c r="BD64" s="133">
        <f t="shared" si="32"/>
        <v>1625.2204199999996</v>
      </c>
      <c r="BE64" s="136">
        <v>2888.0909999999999</v>
      </c>
      <c r="BF64" s="134">
        <f t="shared" si="33"/>
        <v>38.054000000000087</v>
      </c>
      <c r="BG64" s="122">
        <f t="shared" si="44"/>
        <v>183.03974000000039</v>
      </c>
      <c r="BH64" s="134">
        <v>1500</v>
      </c>
      <c r="BI64" s="133">
        <f t="shared" si="34"/>
        <v>308.26016000000004</v>
      </c>
      <c r="BJ64" s="136">
        <v>2888.0909999999999</v>
      </c>
      <c r="BK64" s="134">
        <f t="shared" si="45"/>
        <v>0</v>
      </c>
      <c r="BL64" s="122">
        <f t="shared" si="46"/>
        <v>0</v>
      </c>
      <c r="BM64" s="134"/>
      <c r="BN64" s="120">
        <f t="shared" si="47"/>
        <v>308.26016000000004</v>
      </c>
      <c r="BO64" s="136">
        <v>2888.0909999999999</v>
      </c>
      <c r="BP64" s="121">
        <f t="shared" si="48"/>
        <v>0</v>
      </c>
      <c r="BQ64" s="122">
        <f t="shared" si="49"/>
        <v>0</v>
      </c>
      <c r="BR64" s="134"/>
      <c r="BS64" s="120">
        <f t="shared" si="50"/>
        <v>308.26016000000004</v>
      </c>
      <c r="BT64" s="136"/>
      <c r="BU64" s="121">
        <v>0</v>
      </c>
      <c r="BV64" s="122">
        <f t="shared" si="52"/>
        <v>0</v>
      </c>
      <c r="BW64" s="134"/>
      <c r="BX64" s="120">
        <f t="shared" si="53"/>
        <v>308.26016000000004</v>
      </c>
      <c r="BY64" s="136"/>
      <c r="BZ64" s="111">
        <f t="shared" si="54"/>
        <v>0</v>
      </c>
      <c r="CA64" s="122">
        <f t="shared" si="55"/>
        <v>0</v>
      </c>
      <c r="CB64" s="134"/>
      <c r="CC64" s="120">
        <f t="shared" si="56"/>
        <v>308.26016000000004</v>
      </c>
      <c r="CD64" s="136"/>
      <c r="CE64" s="111">
        <f t="shared" si="57"/>
        <v>0</v>
      </c>
      <c r="CF64" s="122">
        <f t="shared" si="58"/>
        <v>0</v>
      </c>
      <c r="CG64" s="134"/>
      <c r="CH64" s="120">
        <f t="shared" si="59"/>
        <v>308.26016000000004</v>
      </c>
      <c r="CI64" s="136"/>
      <c r="CJ64" s="111">
        <f t="shared" si="64"/>
        <v>0</v>
      </c>
      <c r="CK64" s="122">
        <f t="shared" si="61"/>
        <v>0</v>
      </c>
      <c r="CL64" s="134"/>
      <c r="CM64" s="120">
        <f t="shared" si="62"/>
        <v>308.26016000000004</v>
      </c>
      <c r="CN64" s="134"/>
      <c r="CO64" s="196">
        <f t="shared" si="35"/>
        <v>308.26016000000004</v>
      </c>
      <c r="CP64" s="111"/>
      <c r="CQ64" s="196">
        <f t="shared" si="36"/>
        <v>308.26016000000004</v>
      </c>
      <c r="CR64" s="111"/>
      <c r="CS64" s="196">
        <f t="shared" si="37"/>
        <v>308.26016000000004</v>
      </c>
      <c r="CT64" s="111"/>
      <c r="CU64" s="196">
        <f t="shared" si="38"/>
        <v>308.26016000000004</v>
      </c>
      <c r="CV64" s="111"/>
      <c r="CW64" s="196">
        <f t="shared" si="39"/>
        <v>308.26016000000004</v>
      </c>
      <c r="CX64" s="111"/>
      <c r="CY64" s="196">
        <f t="shared" si="40"/>
        <v>308.26016000000004</v>
      </c>
      <c r="CZ64" s="111"/>
      <c r="DA64" s="196">
        <f t="shared" si="41"/>
        <v>308.26016000000004</v>
      </c>
      <c r="DB64" s="111"/>
      <c r="DC64" s="196">
        <f t="shared" si="42"/>
        <v>308.26016000000004</v>
      </c>
      <c r="DD64" s="111"/>
      <c r="DE64" s="196">
        <f t="shared" si="68"/>
        <v>308.26016000000004</v>
      </c>
      <c r="DF64" s="111"/>
      <c r="DG64" s="196">
        <f t="shared" si="69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73"/>
        <v>0</v>
      </c>
      <c r="G65" s="182">
        <v>0</v>
      </c>
      <c r="H65" s="183">
        <v>0</v>
      </c>
      <c r="I65" s="121">
        <f t="shared" si="5"/>
        <v>0</v>
      </c>
      <c r="J65" s="122">
        <f t="shared" si="6"/>
        <v>0</v>
      </c>
      <c r="K65" s="184">
        <v>0</v>
      </c>
      <c r="L65" s="121">
        <f t="shared" si="7"/>
        <v>0</v>
      </c>
      <c r="M65" s="122">
        <f t="shared" si="8"/>
        <v>0</v>
      </c>
      <c r="N65" s="122">
        <f t="shared" si="9"/>
        <v>0</v>
      </c>
      <c r="O65" s="122">
        <v>0</v>
      </c>
      <c r="P65" s="120">
        <f t="shared" si="63"/>
        <v>0</v>
      </c>
      <c r="Q65" s="121">
        <v>0</v>
      </c>
      <c r="R65" s="121">
        <f t="shared" si="10"/>
        <v>0</v>
      </c>
      <c r="S65" s="122">
        <f t="shared" si="11"/>
        <v>0</v>
      </c>
      <c r="T65" s="122"/>
      <c r="U65" s="120">
        <f t="shared" si="12"/>
        <v>0</v>
      </c>
      <c r="V65" s="121">
        <v>0</v>
      </c>
      <c r="W65" s="121">
        <f t="shared" si="13"/>
        <v>0</v>
      </c>
      <c r="X65" s="122">
        <f t="shared" si="14"/>
        <v>0</v>
      </c>
      <c r="Y65" s="122"/>
      <c r="Z65" s="120">
        <f t="shared" si="15"/>
        <v>0</v>
      </c>
      <c r="AA65" s="121">
        <f>VLOOKUP(B65,Лист3!$A$2:$C$175,3,FALSE)</f>
        <v>0</v>
      </c>
      <c r="AB65" s="121">
        <f t="shared" si="16"/>
        <v>0</v>
      </c>
      <c r="AC65" s="122">
        <f t="shared" si="17"/>
        <v>0</v>
      </c>
      <c r="AD65" s="122"/>
      <c r="AE65" s="120">
        <f t="shared" si="18"/>
        <v>0</v>
      </c>
      <c r="AF65" s="121">
        <f>VLOOKUP(A65,Лист4!$A$2:$F$175,6,FALSE)</f>
        <v>0</v>
      </c>
      <c r="AG65" s="121">
        <f t="shared" si="19"/>
        <v>0</v>
      </c>
      <c r="AH65" s="122">
        <f t="shared" si="20"/>
        <v>0</v>
      </c>
      <c r="AI65" s="122"/>
      <c r="AJ65" s="120">
        <f t="shared" si="21"/>
        <v>0</v>
      </c>
      <c r="AK65" s="121">
        <f>VLOOKUP(A65,Лист6!$A$2:$F$175,6,FALSE)</f>
        <v>0</v>
      </c>
      <c r="AL65" s="121">
        <f t="shared" si="22"/>
        <v>0</v>
      </c>
      <c r="AM65" s="122">
        <f t="shared" si="23"/>
        <v>0</v>
      </c>
      <c r="AN65" s="122"/>
      <c r="AO65" s="120">
        <f t="shared" si="24"/>
        <v>0</v>
      </c>
      <c r="AP65" s="123">
        <v>0</v>
      </c>
      <c r="AQ65" s="121">
        <f t="shared" si="25"/>
        <v>0</v>
      </c>
      <c r="AR65" s="121">
        <f t="shared" si="26"/>
        <v>0</v>
      </c>
      <c r="AS65" s="121"/>
      <c r="AT65" s="120">
        <f t="shared" si="27"/>
        <v>0</v>
      </c>
      <c r="AU65" s="123">
        <v>2.0939999999999999</v>
      </c>
      <c r="AV65" s="121">
        <f t="shared" si="28"/>
        <v>2.0939999999999999</v>
      </c>
      <c r="AW65" s="122">
        <f t="shared" si="29"/>
        <v>9.5067599999999999</v>
      </c>
      <c r="AX65" s="121"/>
      <c r="AY65" s="120">
        <f t="shared" si="30"/>
        <v>9.5067599999999999</v>
      </c>
      <c r="AZ65" s="170">
        <v>127.084</v>
      </c>
      <c r="BA65" s="121">
        <f t="shared" si="31"/>
        <v>124.99000000000001</v>
      </c>
      <c r="BB65" s="122">
        <f t="shared" si="43"/>
        <v>601.20190000000002</v>
      </c>
      <c r="BC65" s="121"/>
      <c r="BD65" s="144">
        <f t="shared" si="32"/>
        <v>610.70866000000001</v>
      </c>
      <c r="BE65" s="123"/>
      <c r="BF65" s="121"/>
      <c r="BG65" s="122">
        <f t="shared" si="44"/>
        <v>0</v>
      </c>
      <c r="BH65" s="121"/>
      <c r="BI65" s="120">
        <f t="shared" si="34"/>
        <v>610.70866000000001</v>
      </c>
      <c r="BJ65" s="123"/>
      <c r="BK65" s="121">
        <f t="shared" si="45"/>
        <v>0</v>
      </c>
      <c r="BL65" s="122">
        <f t="shared" si="46"/>
        <v>0</v>
      </c>
      <c r="BM65" s="121"/>
      <c r="BN65" s="198">
        <f t="shared" si="47"/>
        <v>610.70866000000001</v>
      </c>
      <c r="BO65" s="123"/>
      <c r="BP65" s="121">
        <f t="shared" si="48"/>
        <v>0</v>
      </c>
      <c r="BQ65" s="122">
        <f t="shared" si="49"/>
        <v>0</v>
      </c>
      <c r="BR65" s="121"/>
      <c r="BS65" s="120">
        <f t="shared" si="50"/>
        <v>610.70866000000001</v>
      </c>
      <c r="BT65" s="123"/>
      <c r="BU65" s="121">
        <f t="shared" si="51"/>
        <v>0</v>
      </c>
      <c r="BV65" s="122">
        <f t="shared" si="52"/>
        <v>0</v>
      </c>
      <c r="BW65" s="121">
        <v>127.1</v>
      </c>
      <c r="BX65" s="120">
        <f t="shared" si="53"/>
        <v>483.60865999999999</v>
      </c>
      <c r="BY65" s="123"/>
      <c r="BZ65" s="111">
        <f t="shared" si="54"/>
        <v>0</v>
      </c>
      <c r="CA65" s="122">
        <f t="shared" si="55"/>
        <v>0</v>
      </c>
      <c r="CB65" s="121"/>
      <c r="CC65" s="120">
        <f t="shared" si="56"/>
        <v>483.60865999999999</v>
      </c>
      <c r="CD65" s="123"/>
      <c r="CE65" s="111">
        <f t="shared" si="57"/>
        <v>0</v>
      </c>
      <c r="CF65" s="122">
        <f t="shared" si="58"/>
        <v>0</v>
      </c>
      <c r="CG65" s="121"/>
      <c r="CH65" s="120">
        <f t="shared" si="59"/>
        <v>483.60865999999999</v>
      </c>
      <c r="CI65" s="123"/>
      <c r="CJ65" s="111">
        <f t="shared" si="64"/>
        <v>0</v>
      </c>
      <c r="CK65" s="122">
        <f t="shared" si="61"/>
        <v>0</v>
      </c>
      <c r="CL65" s="121"/>
      <c r="CM65" s="120">
        <f t="shared" si="62"/>
        <v>483.60865999999999</v>
      </c>
      <c r="CN65" s="121"/>
      <c r="CO65" s="196">
        <f t="shared" si="35"/>
        <v>483.60865999999999</v>
      </c>
      <c r="CP65" s="111"/>
      <c r="CQ65" s="196">
        <f t="shared" si="36"/>
        <v>483.60865999999999</v>
      </c>
      <c r="CR65" s="111"/>
      <c r="CS65" s="196">
        <f t="shared" si="37"/>
        <v>483.60865999999999</v>
      </c>
      <c r="CT65" s="111"/>
      <c r="CU65" s="196">
        <f t="shared" si="38"/>
        <v>483.60865999999999</v>
      </c>
      <c r="CV65" s="111"/>
      <c r="CW65" s="196">
        <f t="shared" si="39"/>
        <v>483.60865999999999</v>
      </c>
      <c r="CX65" s="111"/>
      <c r="CY65" s="196">
        <f t="shared" si="40"/>
        <v>483.60865999999999</v>
      </c>
      <c r="CZ65" s="111"/>
      <c r="DA65" s="196">
        <f t="shared" si="41"/>
        <v>483.60865999999999</v>
      </c>
      <c r="DB65" s="111"/>
      <c r="DC65" s="196">
        <f t="shared" si="42"/>
        <v>483.60865999999999</v>
      </c>
      <c r="DD65" s="111"/>
      <c r="DE65" s="196">
        <f t="shared" si="68"/>
        <v>483.60865999999999</v>
      </c>
      <c r="DF65" s="111"/>
      <c r="DG65" s="196">
        <f t="shared" si="69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5"/>
        <v>0</v>
      </c>
      <c r="J66" s="122">
        <f t="shared" si="6"/>
        <v>0</v>
      </c>
      <c r="K66" s="184">
        <v>4.056</v>
      </c>
      <c r="L66" s="121">
        <f t="shared" si="7"/>
        <v>4.056</v>
      </c>
      <c r="M66" s="122">
        <f t="shared" si="8"/>
        <v>18.414239999999999</v>
      </c>
      <c r="N66" s="122">
        <f t="shared" si="9"/>
        <v>18.414239999999999</v>
      </c>
      <c r="O66" s="122">
        <v>0</v>
      </c>
      <c r="P66" s="120">
        <f t="shared" si="63"/>
        <v>18.414239999999999</v>
      </c>
      <c r="Q66" s="121">
        <v>4.056</v>
      </c>
      <c r="R66" s="121">
        <f t="shared" si="10"/>
        <v>0</v>
      </c>
      <c r="S66" s="122">
        <f t="shared" si="11"/>
        <v>0</v>
      </c>
      <c r="T66" s="122"/>
      <c r="U66" s="120">
        <f t="shared" si="12"/>
        <v>18.414239999999999</v>
      </c>
      <c r="V66" s="121">
        <v>4.056</v>
      </c>
      <c r="W66" s="121">
        <f t="shared" si="13"/>
        <v>0</v>
      </c>
      <c r="X66" s="122">
        <f t="shared" si="14"/>
        <v>0</v>
      </c>
      <c r="Y66" s="122"/>
      <c r="Z66" s="120">
        <f t="shared" si="15"/>
        <v>18.414239999999999</v>
      </c>
      <c r="AA66" s="121">
        <f>VLOOKUP(B66,Лист3!$A$2:$C$175,3,FALSE)</f>
        <v>4.056</v>
      </c>
      <c r="AB66" s="121">
        <f t="shared" si="16"/>
        <v>0</v>
      </c>
      <c r="AC66" s="122">
        <f t="shared" si="17"/>
        <v>0</v>
      </c>
      <c r="AD66" s="122"/>
      <c r="AE66" s="120">
        <f t="shared" si="18"/>
        <v>18.414239999999999</v>
      </c>
      <c r="AF66" s="121">
        <f>VLOOKUP(A66,Лист4!$A$2:$F$175,6,FALSE)</f>
        <v>4.056</v>
      </c>
      <c r="AG66" s="121">
        <f t="shared" si="19"/>
        <v>0</v>
      </c>
      <c r="AH66" s="122">
        <f t="shared" si="20"/>
        <v>0</v>
      </c>
      <c r="AI66" s="122"/>
      <c r="AJ66" s="120">
        <f t="shared" si="21"/>
        <v>18.414239999999999</v>
      </c>
      <c r="AK66" s="121">
        <f>VLOOKUP(A66,Лист6!$A$2:$F$175,6,FALSE)</f>
        <v>4.056</v>
      </c>
      <c r="AL66" s="121">
        <f t="shared" si="22"/>
        <v>0</v>
      </c>
      <c r="AM66" s="122">
        <f t="shared" si="23"/>
        <v>0</v>
      </c>
      <c r="AN66" s="122"/>
      <c r="AO66" s="120">
        <f t="shared" si="24"/>
        <v>18.414239999999999</v>
      </c>
      <c r="AP66" s="123">
        <v>17.084</v>
      </c>
      <c r="AQ66" s="121">
        <f t="shared" si="25"/>
        <v>13.027999999999999</v>
      </c>
      <c r="AR66" s="121">
        <f t="shared" si="26"/>
        <v>59.147119999999994</v>
      </c>
      <c r="AS66" s="121"/>
      <c r="AT66" s="120">
        <f t="shared" si="27"/>
        <v>77.561359999999993</v>
      </c>
      <c r="AU66" s="170">
        <v>56.04</v>
      </c>
      <c r="AV66" s="121">
        <f t="shared" si="28"/>
        <v>38.956000000000003</v>
      </c>
      <c r="AW66" s="122">
        <f t="shared" si="29"/>
        <v>176.86024</v>
      </c>
      <c r="AX66" s="121"/>
      <c r="AY66" s="144">
        <f t="shared" si="30"/>
        <v>254.42160000000001</v>
      </c>
      <c r="AZ66" s="123"/>
      <c r="BA66" s="121"/>
      <c r="BB66" s="122">
        <f t="shared" si="43"/>
        <v>0</v>
      </c>
      <c r="BC66" s="121"/>
      <c r="BD66" s="120">
        <f t="shared" si="32"/>
        <v>254.42160000000001</v>
      </c>
      <c r="BE66" s="123"/>
      <c r="BF66" s="121">
        <f t="shared" si="33"/>
        <v>0</v>
      </c>
      <c r="BG66" s="122">
        <f t="shared" si="44"/>
        <v>0</v>
      </c>
      <c r="BH66" s="121"/>
      <c r="BI66" s="120">
        <f t="shared" si="34"/>
        <v>254.42160000000001</v>
      </c>
      <c r="BJ66" s="123"/>
      <c r="BK66" s="121">
        <f t="shared" si="45"/>
        <v>0</v>
      </c>
      <c r="BL66" s="122">
        <f t="shared" si="46"/>
        <v>0</v>
      </c>
      <c r="BM66" s="121"/>
      <c r="BN66" s="196">
        <f t="shared" si="47"/>
        <v>254.42160000000001</v>
      </c>
      <c r="BO66" s="123"/>
      <c r="BP66" s="121">
        <f t="shared" si="48"/>
        <v>0</v>
      </c>
      <c r="BQ66" s="122">
        <f t="shared" si="49"/>
        <v>0</v>
      </c>
      <c r="BR66" s="121"/>
      <c r="BS66" s="120">
        <f t="shared" si="50"/>
        <v>254.42160000000001</v>
      </c>
      <c r="BT66" s="123"/>
      <c r="BU66" s="121">
        <f t="shared" si="51"/>
        <v>0</v>
      </c>
      <c r="BV66" s="122">
        <f t="shared" si="52"/>
        <v>0</v>
      </c>
      <c r="BW66" s="121"/>
      <c r="BX66" s="120">
        <f t="shared" si="53"/>
        <v>254.42160000000001</v>
      </c>
      <c r="BY66" s="123"/>
      <c r="BZ66" s="111">
        <f t="shared" si="54"/>
        <v>0</v>
      </c>
      <c r="CA66" s="122">
        <f t="shared" si="55"/>
        <v>0</v>
      </c>
      <c r="CB66" s="121"/>
      <c r="CC66" s="120">
        <f t="shared" si="56"/>
        <v>254.42160000000001</v>
      </c>
      <c r="CD66" s="123"/>
      <c r="CE66" s="111">
        <f t="shared" si="57"/>
        <v>0</v>
      </c>
      <c r="CF66" s="122">
        <f t="shared" si="58"/>
        <v>0</v>
      </c>
      <c r="CG66" s="121"/>
      <c r="CH66" s="120">
        <f t="shared" si="59"/>
        <v>254.42160000000001</v>
      </c>
      <c r="CI66" s="123"/>
      <c r="CJ66" s="111">
        <f t="shared" si="64"/>
        <v>0</v>
      </c>
      <c r="CK66" s="122">
        <f t="shared" si="61"/>
        <v>0</v>
      </c>
      <c r="CL66" s="121"/>
      <c r="CM66" s="120">
        <f t="shared" si="62"/>
        <v>254.42160000000001</v>
      </c>
      <c r="CN66" s="121"/>
      <c r="CO66" s="196">
        <f t="shared" si="35"/>
        <v>254.42160000000001</v>
      </c>
      <c r="CP66" s="111"/>
      <c r="CQ66" s="196">
        <f t="shared" si="36"/>
        <v>254.42160000000001</v>
      </c>
      <c r="CR66" s="111"/>
      <c r="CS66" s="196">
        <f t="shared" si="37"/>
        <v>254.42160000000001</v>
      </c>
      <c r="CT66" s="111"/>
      <c r="CU66" s="196">
        <f t="shared" si="38"/>
        <v>254.42160000000001</v>
      </c>
      <c r="CV66" s="111"/>
      <c r="CW66" s="196">
        <f t="shared" si="39"/>
        <v>254.42160000000001</v>
      </c>
      <c r="CX66" s="111"/>
      <c r="CY66" s="196">
        <f t="shared" si="40"/>
        <v>254.42160000000001</v>
      </c>
      <c r="CZ66" s="111"/>
      <c r="DA66" s="196">
        <f t="shared" si="41"/>
        <v>254.42160000000001</v>
      </c>
      <c r="DB66" s="111"/>
      <c r="DC66" s="196">
        <f t="shared" si="42"/>
        <v>254.42160000000001</v>
      </c>
      <c r="DD66" s="111"/>
      <c r="DE66" s="196">
        <f t="shared" si="68"/>
        <v>254.42160000000001</v>
      </c>
      <c r="DF66" s="111"/>
      <c r="DG66" s="196">
        <f t="shared" si="69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5"/>
        <v>404.02600000000007</v>
      </c>
      <c r="J67" s="122">
        <f t="shared" si="6"/>
        <v>1688.8286800000001</v>
      </c>
      <c r="K67" s="184">
        <v>1822.0609999999999</v>
      </c>
      <c r="L67" s="121">
        <f t="shared" si="7"/>
        <v>441.96599999999989</v>
      </c>
      <c r="M67" s="122">
        <f t="shared" si="8"/>
        <v>2006.5256399999996</v>
      </c>
      <c r="N67" s="122">
        <f t="shared" si="9"/>
        <v>4113.2443199999998</v>
      </c>
      <c r="O67" s="122">
        <f t="shared" si="74"/>
        <v>4000.0043199999996</v>
      </c>
      <c r="P67" s="120">
        <v>-284.35000000000002</v>
      </c>
      <c r="Q67" s="121">
        <v>1895.04</v>
      </c>
      <c r="R67" s="121">
        <f t="shared" si="10"/>
        <v>72.979000000000042</v>
      </c>
      <c r="S67" s="122">
        <f t="shared" si="11"/>
        <v>331.32466000000016</v>
      </c>
      <c r="T67" s="122"/>
      <c r="U67" s="120">
        <f t="shared" si="12"/>
        <v>46.974660000000142</v>
      </c>
      <c r="V67" s="121">
        <v>1943.0550000000001</v>
      </c>
      <c r="W67" s="121">
        <f t="shared" si="13"/>
        <v>48.0150000000001</v>
      </c>
      <c r="X67" s="122">
        <f t="shared" si="14"/>
        <v>217.98810000000046</v>
      </c>
      <c r="Y67" s="122"/>
      <c r="Z67" s="120">
        <f t="shared" si="15"/>
        <v>264.96276000000057</v>
      </c>
      <c r="AA67" s="121">
        <f>VLOOKUP(B67,Лист3!$A$2:$C$175,3,FALSE)</f>
        <v>1979.0809999999999</v>
      </c>
      <c r="AB67" s="121">
        <f t="shared" si="16"/>
        <v>36.02599999999984</v>
      </c>
      <c r="AC67" s="122">
        <f t="shared" si="17"/>
        <v>163.55803999999927</v>
      </c>
      <c r="AD67" s="122"/>
      <c r="AE67" s="120">
        <f t="shared" si="18"/>
        <v>428.52079999999984</v>
      </c>
      <c r="AF67" s="121">
        <f>VLOOKUP(A67,Лист4!$A$2:$F$175,6,FALSE)</f>
        <v>2021.0219999999999</v>
      </c>
      <c r="AG67" s="121">
        <f t="shared" si="19"/>
        <v>41.941000000000031</v>
      </c>
      <c r="AH67" s="122">
        <f t="shared" si="20"/>
        <v>190.41214000000014</v>
      </c>
      <c r="AI67" s="122"/>
      <c r="AJ67" s="120">
        <f t="shared" si="21"/>
        <v>618.93293999999992</v>
      </c>
      <c r="AK67" s="121">
        <f>VLOOKUP(A67,Лист6!$A$2:$F$175,6,FALSE)</f>
        <v>2078.067</v>
      </c>
      <c r="AL67" s="121">
        <f t="shared" si="22"/>
        <v>57.045000000000073</v>
      </c>
      <c r="AM67" s="122">
        <f t="shared" si="23"/>
        <v>258.98430000000036</v>
      </c>
      <c r="AN67" s="122">
        <v>1000</v>
      </c>
      <c r="AO67" s="120">
        <f t="shared" si="24"/>
        <v>-122.08275999999978</v>
      </c>
      <c r="AP67" s="123">
        <v>2199.0219999999999</v>
      </c>
      <c r="AQ67" s="121">
        <f t="shared" si="25"/>
        <v>120.95499999999993</v>
      </c>
      <c r="AR67" s="121">
        <f t="shared" si="26"/>
        <v>549.1356999999997</v>
      </c>
      <c r="AS67" s="121"/>
      <c r="AT67" s="120">
        <f t="shared" si="27"/>
        <v>427.05293999999992</v>
      </c>
      <c r="AU67" s="170">
        <v>2505</v>
      </c>
      <c r="AV67" s="121">
        <f t="shared" si="28"/>
        <v>305.97800000000007</v>
      </c>
      <c r="AW67" s="122">
        <f t="shared" si="29"/>
        <v>1389.1401200000003</v>
      </c>
      <c r="AX67" s="121"/>
      <c r="AY67" s="144">
        <f t="shared" si="30"/>
        <v>1816.1930600000001</v>
      </c>
      <c r="AZ67" s="123"/>
      <c r="BA67" s="121"/>
      <c r="BB67" s="122">
        <f t="shared" si="43"/>
        <v>0</v>
      </c>
      <c r="BC67" s="121"/>
      <c r="BD67" s="120">
        <f t="shared" si="32"/>
        <v>1816.1930600000001</v>
      </c>
      <c r="BE67" s="123"/>
      <c r="BF67" s="121">
        <f t="shared" si="33"/>
        <v>0</v>
      </c>
      <c r="BG67" s="122">
        <f t="shared" si="44"/>
        <v>0</v>
      </c>
      <c r="BH67" s="121"/>
      <c r="BI67" s="120">
        <f t="shared" si="34"/>
        <v>1816.1930600000001</v>
      </c>
      <c r="BJ67" s="123"/>
      <c r="BK67" s="121">
        <f t="shared" si="45"/>
        <v>0</v>
      </c>
      <c r="BL67" s="122">
        <f t="shared" si="46"/>
        <v>0</v>
      </c>
      <c r="BM67" s="121"/>
      <c r="BN67" s="196">
        <f t="shared" si="47"/>
        <v>1816.1930600000001</v>
      </c>
      <c r="BO67" s="123"/>
      <c r="BP67" s="121">
        <f t="shared" si="48"/>
        <v>0</v>
      </c>
      <c r="BQ67" s="122">
        <f t="shared" si="49"/>
        <v>0</v>
      </c>
      <c r="BR67" s="121"/>
      <c r="BS67" s="120">
        <f t="shared" si="50"/>
        <v>1816.1930600000001</v>
      </c>
      <c r="BT67" s="123"/>
      <c r="BU67" s="121">
        <f t="shared" si="51"/>
        <v>0</v>
      </c>
      <c r="BV67" s="122">
        <f t="shared" si="52"/>
        <v>0</v>
      </c>
      <c r="BW67" s="121"/>
      <c r="BX67" s="120">
        <f t="shared" si="53"/>
        <v>1816.1930600000001</v>
      </c>
      <c r="BY67" s="123"/>
      <c r="BZ67" s="111">
        <f t="shared" si="54"/>
        <v>0</v>
      </c>
      <c r="CA67" s="122">
        <f t="shared" si="55"/>
        <v>0</v>
      </c>
      <c r="CB67" s="121"/>
      <c r="CC67" s="120">
        <f t="shared" si="56"/>
        <v>1816.1930600000001</v>
      </c>
      <c r="CD67" s="123"/>
      <c r="CE67" s="111">
        <f t="shared" si="57"/>
        <v>0</v>
      </c>
      <c r="CF67" s="122">
        <f t="shared" si="58"/>
        <v>0</v>
      </c>
      <c r="CG67" s="121"/>
      <c r="CH67" s="120">
        <f t="shared" si="59"/>
        <v>1816.1930600000001</v>
      </c>
      <c r="CI67" s="123"/>
      <c r="CJ67" s="111">
        <f t="shared" si="64"/>
        <v>0</v>
      </c>
      <c r="CK67" s="122">
        <f t="shared" si="61"/>
        <v>0</v>
      </c>
      <c r="CL67" s="121"/>
      <c r="CM67" s="120">
        <f t="shared" si="62"/>
        <v>1816.1930600000001</v>
      </c>
      <c r="CN67" s="121"/>
      <c r="CO67" s="196">
        <f t="shared" si="35"/>
        <v>1816.1930600000001</v>
      </c>
      <c r="CP67" s="111"/>
      <c r="CQ67" s="196">
        <f t="shared" si="36"/>
        <v>1816.1930600000001</v>
      </c>
      <c r="CR67" s="111"/>
      <c r="CS67" s="196">
        <f t="shared" si="37"/>
        <v>1816.1930600000001</v>
      </c>
      <c r="CT67" s="111"/>
      <c r="CU67" s="196">
        <f t="shared" si="38"/>
        <v>1816.1930600000001</v>
      </c>
      <c r="CV67" s="111"/>
      <c r="CW67" s="196">
        <f t="shared" si="39"/>
        <v>1816.1930600000001</v>
      </c>
      <c r="CX67" s="111"/>
      <c r="CY67" s="196">
        <f t="shared" si="40"/>
        <v>1816.1930600000001</v>
      </c>
      <c r="CZ67" s="111"/>
      <c r="DA67" s="196">
        <f t="shared" si="41"/>
        <v>1816.1930600000001</v>
      </c>
      <c r="DB67" s="111"/>
      <c r="DC67" s="196">
        <f t="shared" si="42"/>
        <v>1816.1930600000001</v>
      </c>
      <c r="DD67" s="111"/>
      <c r="DE67" s="196">
        <f t="shared" si="68"/>
        <v>1816.1930600000001</v>
      </c>
      <c r="DF67" s="111"/>
      <c r="DG67" s="196">
        <f t="shared" si="69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5"/>
        <v>0.93299999999999994</v>
      </c>
      <c r="J68" s="122">
        <f t="shared" si="6"/>
        <v>3.8999399999999995</v>
      </c>
      <c r="K68" s="184">
        <v>13.021000000000001</v>
      </c>
      <c r="L68" s="121">
        <f t="shared" si="7"/>
        <v>12.014000000000001</v>
      </c>
      <c r="M68" s="122">
        <f t="shared" si="8"/>
        <v>54.543560000000006</v>
      </c>
      <c r="N68" s="122">
        <f t="shared" si="9"/>
        <v>58.443500000000007</v>
      </c>
      <c r="O68" s="122">
        <v>0</v>
      </c>
      <c r="P68" s="120">
        <f t="shared" si="63"/>
        <v>58.75350000000001</v>
      </c>
      <c r="Q68" s="121">
        <v>13.021000000000001</v>
      </c>
      <c r="R68" s="121">
        <f t="shared" si="10"/>
        <v>0</v>
      </c>
      <c r="S68" s="122">
        <f t="shared" si="11"/>
        <v>0</v>
      </c>
      <c r="T68" s="122"/>
      <c r="U68" s="133">
        <f t="shared" si="12"/>
        <v>58.75350000000001</v>
      </c>
      <c r="V68" s="121">
        <v>13.021000000000001</v>
      </c>
      <c r="W68" s="134">
        <f t="shared" si="13"/>
        <v>0</v>
      </c>
      <c r="X68" s="135">
        <f t="shared" si="14"/>
        <v>0</v>
      </c>
      <c r="Y68" s="135"/>
      <c r="Z68" s="133">
        <f t="shared" si="15"/>
        <v>58.75350000000001</v>
      </c>
      <c r="AA68" s="134">
        <f>VLOOKUP(B68,Лист3!$A$2:$C$175,3,FALSE)</f>
        <v>13.021000000000001</v>
      </c>
      <c r="AB68" s="134">
        <f t="shared" si="16"/>
        <v>0</v>
      </c>
      <c r="AC68" s="135">
        <f t="shared" si="17"/>
        <v>0</v>
      </c>
      <c r="AD68" s="135"/>
      <c r="AE68" s="133">
        <f t="shared" si="18"/>
        <v>58.75350000000001</v>
      </c>
      <c r="AF68" s="134">
        <f>VLOOKUP(A68,Лист4!$A$2:$F$175,6,FALSE)</f>
        <v>13.021000000000001</v>
      </c>
      <c r="AG68" s="134">
        <f t="shared" si="19"/>
        <v>0</v>
      </c>
      <c r="AH68" s="135">
        <f t="shared" si="20"/>
        <v>0</v>
      </c>
      <c r="AI68" s="135"/>
      <c r="AJ68" s="133">
        <f t="shared" si="21"/>
        <v>58.75350000000001</v>
      </c>
      <c r="AK68" s="134">
        <f>VLOOKUP(A68,Лист6!$A$2:$F$175,6,FALSE)</f>
        <v>13.021000000000001</v>
      </c>
      <c r="AL68" s="134">
        <f t="shared" si="22"/>
        <v>0</v>
      </c>
      <c r="AM68" s="135">
        <f t="shared" si="23"/>
        <v>0</v>
      </c>
      <c r="AN68" s="135"/>
      <c r="AO68" s="133">
        <f t="shared" si="24"/>
        <v>58.75350000000001</v>
      </c>
      <c r="AP68" s="136">
        <v>13.021000000000001</v>
      </c>
      <c r="AQ68" s="134">
        <f t="shared" si="25"/>
        <v>0</v>
      </c>
      <c r="AR68" s="134">
        <f t="shared" si="26"/>
        <v>0</v>
      </c>
      <c r="AS68" s="134"/>
      <c r="AT68" s="147">
        <f t="shared" si="27"/>
        <v>58.75350000000001</v>
      </c>
      <c r="AU68" s="136">
        <v>14.01</v>
      </c>
      <c r="AV68" s="134">
        <f t="shared" si="28"/>
        <v>0.98899999999999899</v>
      </c>
      <c r="AW68" s="135">
        <f t="shared" si="29"/>
        <v>4.4900599999999953</v>
      </c>
      <c r="AX68" s="134"/>
      <c r="AY68" s="133">
        <f t="shared" si="30"/>
        <v>63.243560000000002</v>
      </c>
      <c r="AZ68" s="136">
        <v>14.01</v>
      </c>
      <c r="BA68" s="134">
        <f t="shared" si="31"/>
        <v>0</v>
      </c>
      <c r="BB68" s="122">
        <f t="shared" si="43"/>
        <v>0</v>
      </c>
      <c r="BC68" s="134"/>
      <c r="BD68" s="133">
        <f t="shared" si="32"/>
        <v>63.243560000000002</v>
      </c>
      <c r="BE68" s="136">
        <v>14.01</v>
      </c>
      <c r="BF68" s="134">
        <f t="shared" si="33"/>
        <v>0</v>
      </c>
      <c r="BG68" s="122">
        <f t="shared" si="44"/>
        <v>0</v>
      </c>
      <c r="BH68" s="134"/>
      <c r="BI68" s="133">
        <f t="shared" si="34"/>
        <v>63.243560000000002</v>
      </c>
      <c r="BJ68" s="136">
        <v>14.01</v>
      </c>
      <c r="BK68" s="134">
        <f t="shared" si="45"/>
        <v>0</v>
      </c>
      <c r="BL68" s="122">
        <f t="shared" si="46"/>
        <v>0</v>
      </c>
      <c r="BM68" s="134"/>
      <c r="BN68" s="114">
        <f t="shared" si="47"/>
        <v>63.243560000000002</v>
      </c>
      <c r="BO68" s="136"/>
      <c r="BP68" s="121">
        <v>0</v>
      </c>
      <c r="BQ68" s="122">
        <f t="shared" si="49"/>
        <v>0</v>
      </c>
      <c r="BR68" s="134"/>
      <c r="BS68" s="120">
        <f t="shared" si="50"/>
        <v>63.243560000000002</v>
      </c>
      <c r="BT68" s="136"/>
      <c r="BU68" s="121">
        <f t="shared" si="51"/>
        <v>0</v>
      </c>
      <c r="BV68" s="122">
        <f t="shared" si="52"/>
        <v>0</v>
      </c>
      <c r="BW68" s="134"/>
      <c r="BX68" s="120">
        <f t="shared" si="53"/>
        <v>63.243560000000002</v>
      </c>
      <c r="BY68" s="136"/>
      <c r="BZ68" s="111">
        <f t="shared" si="54"/>
        <v>0</v>
      </c>
      <c r="CA68" s="122">
        <f t="shared" si="55"/>
        <v>0</v>
      </c>
      <c r="CB68" s="134"/>
      <c r="CC68" s="120">
        <f t="shared" si="56"/>
        <v>63.243560000000002</v>
      </c>
      <c r="CD68" s="136"/>
      <c r="CE68" s="111">
        <f t="shared" si="57"/>
        <v>0</v>
      </c>
      <c r="CF68" s="122">
        <f t="shared" si="58"/>
        <v>0</v>
      </c>
      <c r="CG68" s="134"/>
      <c r="CH68" s="120">
        <f t="shared" si="59"/>
        <v>63.243560000000002</v>
      </c>
      <c r="CI68" s="136"/>
      <c r="CJ68" s="111">
        <f t="shared" si="64"/>
        <v>0</v>
      </c>
      <c r="CK68" s="122">
        <f t="shared" si="61"/>
        <v>0</v>
      </c>
      <c r="CL68" s="134"/>
      <c r="CM68" s="120">
        <f t="shared" si="62"/>
        <v>63.243560000000002</v>
      </c>
      <c r="CN68" s="134"/>
      <c r="CO68" s="196">
        <f t="shared" si="35"/>
        <v>63.243560000000002</v>
      </c>
      <c r="CP68" s="111"/>
      <c r="CQ68" s="196">
        <f t="shared" si="36"/>
        <v>63.243560000000002</v>
      </c>
      <c r="CR68" s="111"/>
      <c r="CS68" s="196">
        <f t="shared" si="37"/>
        <v>63.243560000000002</v>
      </c>
      <c r="CT68" s="111"/>
      <c r="CU68" s="196">
        <f t="shared" si="38"/>
        <v>63.243560000000002</v>
      </c>
      <c r="CV68" s="111"/>
      <c r="CW68" s="196">
        <f t="shared" si="39"/>
        <v>63.243560000000002</v>
      </c>
      <c r="CX68" s="111"/>
      <c r="CY68" s="196">
        <f t="shared" si="40"/>
        <v>63.243560000000002</v>
      </c>
      <c r="CZ68" s="111"/>
      <c r="DA68" s="196">
        <f t="shared" si="41"/>
        <v>63.243560000000002</v>
      </c>
      <c r="DB68" s="111"/>
      <c r="DC68" s="196">
        <f t="shared" si="42"/>
        <v>63.243560000000002</v>
      </c>
      <c r="DD68" s="111"/>
      <c r="DE68" s="196">
        <f t="shared" si="68"/>
        <v>63.243560000000002</v>
      </c>
      <c r="DF68" s="111"/>
      <c r="DG68" s="196">
        <f t="shared" si="69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75">G69/4.18</f>
        <v>3.0191387559808613</v>
      </c>
      <c r="G69" s="182">
        <v>12.62</v>
      </c>
      <c r="H69" s="183">
        <v>139.04400000000001</v>
      </c>
      <c r="I69" s="121">
        <f t="shared" si="5"/>
        <v>49.962000000000018</v>
      </c>
      <c r="J69" s="122">
        <f t="shared" si="6"/>
        <v>208.84116000000006</v>
      </c>
      <c r="K69" s="184">
        <v>695.03800000000001</v>
      </c>
      <c r="L69" s="121">
        <f t="shared" si="7"/>
        <v>555.99400000000003</v>
      </c>
      <c r="M69" s="122">
        <f t="shared" si="8"/>
        <v>2524.2127600000003</v>
      </c>
      <c r="N69" s="122">
        <f t="shared" si="9"/>
        <v>2745.6739200000002</v>
      </c>
      <c r="O69" s="122">
        <v>0</v>
      </c>
      <c r="P69" s="120">
        <f t="shared" si="63"/>
        <v>3099.4639200000001</v>
      </c>
      <c r="Q69" s="121">
        <v>754.08699999999999</v>
      </c>
      <c r="R69" s="121">
        <f t="shared" si="10"/>
        <v>59.048999999999978</v>
      </c>
      <c r="S69" s="122">
        <f t="shared" si="11"/>
        <v>268.08245999999991</v>
      </c>
      <c r="T69" s="122"/>
      <c r="U69" s="120">
        <f t="shared" si="12"/>
        <v>3367.5463800000002</v>
      </c>
      <c r="V69" s="121">
        <v>1209.0219999999999</v>
      </c>
      <c r="W69" s="121">
        <f t="shared" si="13"/>
        <v>454.93499999999995</v>
      </c>
      <c r="X69" s="122">
        <f t="shared" si="14"/>
        <v>2065.4048999999995</v>
      </c>
      <c r="Y69" s="122"/>
      <c r="Z69" s="120">
        <f t="shared" si="15"/>
        <v>5432.9512799999993</v>
      </c>
      <c r="AA69" s="121">
        <f>VLOOKUP(B69,Лист3!$A$2:$C$175,3,FALSE)</f>
        <v>1309.086</v>
      </c>
      <c r="AB69" s="121">
        <f t="shared" si="16"/>
        <v>100.06400000000008</v>
      </c>
      <c r="AC69" s="122">
        <f t="shared" si="17"/>
        <v>454.29056000000037</v>
      </c>
      <c r="AD69" s="122">
        <v>4000</v>
      </c>
      <c r="AE69" s="120">
        <f t="shared" si="18"/>
        <v>1887.2418399999997</v>
      </c>
      <c r="AF69" s="121">
        <f>VLOOKUP(A69,Лист4!$A$2:$F$175,6,FALSE)</f>
        <v>1328.0160000000001</v>
      </c>
      <c r="AG69" s="121">
        <f t="shared" si="19"/>
        <v>18.930000000000064</v>
      </c>
      <c r="AH69" s="122">
        <f t="shared" si="20"/>
        <v>85.942200000000284</v>
      </c>
      <c r="AI69" s="122"/>
      <c r="AJ69" s="120">
        <f t="shared" si="21"/>
        <v>1973.1840399999999</v>
      </c>
      <c r="AK69" s="121">
        <f>VLOOKUP(A69,Лист6!$A$2:$F$175,6,FALSE)</f>
        <v>1338.0830000000001</v>
      </c>
      <c r="AL69" s="121">
        <f t="shared" si="22"/>
        <v>10.067000000000007</v>
      </c>
      <c r="AM69" s="122">
        <f t="shared" si="23"/>
        <v>45.704180000000036</v>
      </c>
      <c r="AN69" s="122"/>
      <c r="AO69" s="120">
        <f t="shared" si="24"/>
        <v>2018.8882199999998</v>
      </c>
      <c r="AP69" s="123">
        <v>1355.038</v>
      </c>
      <c r="AQ69" s="121">
        <f t="shared" si="25"/>
        <v>16.954999999999927</v>
      </c>
      <c r="AR69" s="121">
        <f t="shared" si="26"/>
        <v>76.975699999999676</v>
      </c>
      <c r="AS69" s="121"/>
      <c r="AT69" s="120">
        <f t="shared" si="27"/>
        <v>2095.8639199999993</v>
      </c>
      <c r="AU69" s="170">
        <v>1419.0429999999999</v>
      </c>
      <c r="AV69" s="121">
        <f t="shared" si="28"/>
        <v>64.004999999999882</v>
      </c>
      <c r="AW69" s="122">
        <f t="shared" si="29"/>
        <v>290.58269999999948</v>
      </c>
      <c r="AX69" s="121">
        <v>1000</v>
      </c>
      <c r="AY69" s="144">
        <f t="shared" si="30"/>
        <v>1386.4466199999988</v>
      </c>
      <c r="AZ69" s="160"/>
      <c r="BA69" s="121"/>
      <c r="BB69" s="122">
        <f t="shared" si="43"/>
        <v>0</v>
      </c>
      <c r="BC69" s="121"/>
      <c r="BD69" s="120">
        <f t="shared" si="32"/>
        <v>1386.4466199999988</v>
      </c>
      <c r="BE69" s="123"/>
      <c r="BF69" s="121">
        <f t="shared" si="33"/>
        <v>0</v>
      </c>
      <c r="BG69" s="122">
        <f t="shared" si="44"/>
        <v>0</v>
      </c>
      <c r="BH69" s="121"/>
      <c r="BI69" s="120">
        <f t="shared" si="34"/>
        <v>1386.4466199999988</v>
      </c>
      <c r="BJ69" s="123"/>
      <c r="BK69" s="121">
        <f t="shared" si="45"/>
        <v>0</v>
      </c>
      <c r="BL69" s="122">
        <f t="shared" si="46"/>
        <v>0</v>
      </c>
      <c r="BM69" s="121"/>
      <c r="BN69" s="198">
        <f t="shared" si="47"/>
        <v>1386.4466199999988</v>
      </c>
      <c r="BO69" s="123"/>
      <c r="BP69" s="121">
        <f t="shared" si="48"/>
        <v>0</v>
      </c>
      <c r="BQ69" s="122">
        <f t="shared" si="49"/>
        <v>0</v>
      </c>
      <c r="BR69" s="121"/>
      <c r="BS69" s="120">
        <f t="shared" si="50"/>
        <v>1386.4466199999988</v>
      </c>
      <c r="BT69" s="123"/>
      <c r="BU69" s="121">
        <f t="shared" si="51"/>
        <v>0</v>
      </c>
      <c r="BV69" s="122">
        <f t="shared" si="52"/>
        <v>0</v>
      </c>
      <c r="BW69" s="121"/>
      <c r="BX69" s="120">
        <f t="shared" si="53"/>
        <v>1386.4466199999988</v>
      </c>
      <c r="BY69" s="123"/>
      <c r="BZ69" s="111">
        <f t="shared" ref="BZ69:BZ132" si="76">BY69-BT69</f>
        <v>0</v>
      </c>
      <c r="CA69" s="122">
        <f t="shared" si="55"/>
        <v>0</v>
      </c>
      <c r="CB69" s="121"/>
      <c r="CC69" s="120">
        <f t="shared" si="56"/>
        <v>1386.4466199999988</v>
      </c>
      <c r="CD69" s="123"/>
      <c r="CE69" s="111">
        <f t="shared" si="57"/>
        <v>0</v>
      </c>
      <c r="CF69" s="122">
        <f t="shared" si="58"/>
        <v>0</v>
      </c>
      <c r="CG69" s="121"/>
      <c r="CH69" s="120">
        <f t="shared" si="59"/>
        <v>1386.4466199999988</v>
      </c>
      <c r="CI69" s="123"/>
      <c r="CJ69" s="111">
        <f t="shared" si="64"/>
        <v>0</v>
      </c>
      <c r="CK69" s="122">
        <f t="shared" si="61"/>
        <v>0</v>
      </c>
      <c r="CL69" s="121"/>
      <c r="CM69" s="120">
        <f t="shared" si="62"/>
        <v>1386.4466199999988</v>
      </c>
      <c r="CN69" s="121">
        <v>1386.45</v>
      </c>
      <c r="CO69" s="152">
        <f t="shared" si="35"/>
        <v>-3.3800000012433884E-3</v>
      </c>
      <c r="CP69" s="121"/>
      <c r="CQ69" s="152">
        <f t="shared" si="36"/>
        <v>-3.3800000012433884E-3</v>
      </c>
      <c r="CR69" s="121"/>
      <c r="CS69" s="196">
        <f t="shared" si="37"/>
        <v>-3.3800000012433884E-3</v>
      </c>
      <c r="CT69" s="121"/>
      <c r="CU69" s="196">
        <f t="shared" si="38"/>
        <v>-3.3800000012433884E-3</v>
      </c>
      <c r="CV69" s="121"/>
      <c r="CW69" s="196">
        <f t="shared" si="39"/>
        <v>-3.3800000012433884E-3</v>
      </c>
      <c r="CX69" s="121"/>
      <c r="CY69" s="196">
        <f t="shared" si="40"/>
        <v>-3.3800000012433884E-3</v>
      </c>
      <c r="CZ69" s="121"/>
      <c r="DA69" s="196">
        <f t="shared" si="41"/>
        <v>-3.3800000012433884E-3</v>
      </c>
      <c r="DB69" s="121"/>
      <c r="DC69" s="196">
        <f t="shared" si="42"/>
        <v>-3.3800000012433884E-3</v>
      </c>
      <c r="DD69" s="121"/>
      <c r="DE69" s="196">
        <f t="shared" ref="DE69:DE100" si="77">DC69-DD69</f>
        <v>-3.3800000012433884E-3</v>
      </c>
      <c r="DF69" s="121"/>
      <c r="DG69" s="196">
        <f t="shared" ref="DG69:DG100" si="78">DE69-DF69</f>
        <v>-3.3800000012433884E-3</v>
      </c>
      <c r="DH69" s="121"/>
      <c r="DI69" s="196">
        <f t="shared" ref="DI69:DI104" si="79">DG69-DH69</f>
        <v>-3.3800000012433884E-3</v>
      </c>
      <c r="DJ69" s="121"/>
      <c r="DK69" s="196">
        <f t="shared" ref="DK69:DK104" si="80">DI69-DJ69</f>
        <v>-3.3800000012433884E-3</v>
      </c>
      <c r="DL69" s="121"/>
      <c r="DM69" s="196">
        <f t="shared" ref="DM69:DM104" si="81">DK69-DL69</f>
        <v>-3.3800000012433884E-3</v>
      </c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75"/>
        <v>0</v>
      </c>
      <c r="G70" s="182">
        <v>0</v>
      </c>
      <c r="H70" s="183">
        <v>236.072</v>
      </c>
      <c r="I70" s="121">
        <f t="shared" si="5"/>
        <v>104.02700000000002</v>
      </c>
      <c r="J70" s="122">
        <f t="shared" si="6"/>
        <v>434.83286000000004</v>
      </c>
      <c r="K70" s="184">
        <v>2459.0140000000001</v>
      </c>
      <c r="L70" s="121">
        <f t="shared" si="7"/>
        <v>2222.942</v>
      </c>
      <c r="M70" s="122">
        <f t="shared" si="8"/>
        <v>10092.15668</v>
      </c>
      <c r="N70" s="122">
        <f t="shared" si="9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82">Q70-K70</f>
        <v>1327.0070000000001</v>
      </c>
      <c r="S70" s="122">
        <f t="shared" ref="S70:S134" si="83">R70*4.54</f>
        <v>6024.6117800000002</v>
      </c>
      <c r="T70" s="122"/>
      <c r="U70" s="120">
        <f t="shared" ref="U70:U133" si="84">P70+S70-T70</f>
        <v>16560.951779999999</v>
      </c>
      <c r="V70" s="121">
        <v>5309.0559999999996</v>
      </c>
      <c r="W70" s="121">
        <f t="shared" ref="W70:W133" si="85">V70-Q70</f>
        <v>1523.0349999999994</v>
      </c>
      <c r="X70" s="122">
        <f t="shared" ref="X70:X133" si="86">W70*4.54</f>
        <v>6914.5788999999977</v>
      </c>
      <c r="Y70" s="122">
        <v>3000</v>
      </c>
      <c r="Z70" s="120">
        <f t="shared" ref="Z70:Z133" si="87">U70+X70-Y70</f>
        <v>20475.530679999996</v>
      </c>
      <c r="AA70" s="121">
        <f>VLOOKUP(B70,Лист3!$A$2:$C$175,3,FALSE)</f>
        <v>6222.0870000000004</v>
      </c>
      <c r="AB70" s="121">
        <f t="shared" ref="AB70:AB133" si="88">AA70-V70</f>
        <v>913.03100000000086</v>
      </c>
      <c r="AC70" s="122">
        <f t="shared" ref="AC70:AC133" si="89">AB70*4.54</f>
        <v>4145.1607400000039</v>
      </c>
      <c r="AD70" s="122">
        <v>5000</v>
      </c>
      <c r="AE70" s="120">
        <f t="shared" ref="AE70:AE133" si="90">Z70+AC70-AD70</f>
        <v>19620.691419999999</v>
      </c>
      <c r="AF70" s="121">
        <f>VLOOKUP(A70,Лист4!$A$2:$F$175,6,FALSE)</f>
        <v>6503.0140000000001</v>
      </c>
      <c r="AG70" s="121">
        <f t="shared" ref="AG70:AG133" si="91">AF70-AA70</f>
        <v>280.92699999999968</v>
      </c>
      <c r="AH70" s="122">
        <f t="shared" ref="AH70:AH133" si="92">AG70*4.54</f>
        <v>1275.4085799999987</v>
      </c>
      <c r="AI70" s="122">
        <v>5000</v>
      </c>
      <c r="AJ70" s="120">
        <f t="shared" ref="AJ70:AJ133" si="93">AE70+AH70-AI70</f>
        <v>15896.099999999999</v>
      </c>
      <c r="AK70" s="121">
        <f>VLOOKUP(A70,Лист6!$A$2:$F$175,6,FALSE)</f>
        <v>6697.0559999999996</v>
      </c>
      <c r="AL70" s="121">
        <f t="shared" ref="AL70:AL133" si="94">AK70-AF70</f>
        <v>194.04199999999946</v>
      </c>
      <c r="AM70" s="122">
        <f t="shared" ref="AM70:AM133" si="95">AL70*4.54</f>
        <v>880.95067999999753</v>
      </c>
      <c r="AN70" s="122"/>
      <c r="AO70" s="120">
        <f t="shared" ref="AO70:AO133" si="96">AJ70+AM70-AN70</f>
        <v>16777.050679999997</v>
      </c>
      <c r="AP70" s="123">
        <v>6778.0950000000003</v>
      </c>
      <c r="AQ70" s="121">
        <f t="shared" ref="AQ70:AQ133" si="97">AP70-AK70</f>
        <v>81.039000000000669</v>
      </c>
      <c r="AR70" s="121">
        <f t="shared" ref="AR70:AR133" si="98">AQ70*4.54</f>
        <v>367.91706000000306</v>
      </c>
      <c r="AS70" s="121">
        <f>3000+1000</f>
        <v>4000</v>
      </c>
      <c r="AT70" s="120">
        <f t="shared" ref="AT70:AT133" si="99">AO70+AR70-AS70</f>
        <v>13144.96774</v>
      </c>
      <c r="AU70" s="170">
        <v>6805.0140000000001</v>
      </c>
      <c r="AV70" s="121">
        <f t="shared" ref="AV70:AV132" si="100">AU70-AP70</f>
        <v>26.918999999999869</v>
      </c>
      <c r="AW70" s="122">
        <f t="shared" ref="AW70:AW133" si="101">AV70*4.54</f>
        <v>122.2122599999994</v>
      </c>
      <c r="AX70" s="121"/>
      <c r="AY70" s="144">
        <f t="shared" ref="AY70:AY133" si="102">AT70+AW70-AX70</f>
        <v>13267.18</v>
      </c>
      <c r="AZ70" s="123"/>
      <c r="BA70" s="121"/>
      <c r="BB70" s="122">
        <f t="shared" si="43"/>
        <v>0</v>
      </c>
      <c r="BC70" s="121">
        <v>2000</v>
      </c>
      <c r="BD70" s="120">
        <f t="shared" ref="BD70:BD133" si="103">AY70+BB70-BC70</f>
        <v>11267.18</v>
      </c>
      <c r="BE70" s="123"/>
      <c r="BF70" s="121">
        <f t="shared" ref="BF70:BF133" si="104">BE70-AZ70</f>
        <v>0</v>
      </c>
      <c r="BG70" s="122">
        <f t="shared" ref="BG70:BG133" si="105">BF70*4.81</f>
        <v>0</v>
      </c>
      <c r="BH70" s="121">
        <v>1800</v>
      </c>
      <c r="BI70" s="120">
        <f t="shared" ref="BI70:BI133" si="106">BD70+BG70-BH70</f>
        <v>9467.18</v>
      </c>
      <c r="BJ70" s="123"/>
      <c r="BK70" s="121">
        <f t="shared" ref="BK70:BK133" si="107">BJ70-BE70</f>
        <v>0</v>
      </c>
      <c r="BL70" s="122">
        <f t="shared" ref="BL70:BL133" si="108">BK70*4.81</f>
        <v>0</v>
      </c>
      <c r="BM70" s="121"/>
      <c r="BN70" s="196">
        <f t="shared" ref="BN70:BN133" si="109">BI70+BL70-BM70</f>
        <v>9467.18</v>
      </c>
      <c r="BO70" s="123"/>
      <c r="BP70" s="121">
        <f t="shared" ref="BP70:BP133" si="110">BO70-BJ70</f>
        <v>0</v>
      </c>
      <c r="BQ70" s="122">
        <f t="shared" ref="BQ70:BQ133" si="111">BP70*4.81</f>
        <v>0</v>
      </c>
      <c r="BR70" s="121"/>
      <c r="BS70" s="120">
        <f t="shared" ref="BS70:BS133" si="112">BN70+BQ70-BR70</f>
        <v>9467.18</v>
      </c>
      <c r="BT70" s="123"/>
      <c r="BU70" s="121">
        <f t="shared" ref="BU70:BU133" si="113">BT70-BO70</f>
        <v>0</v>
      </c>
      <c r="BV70" s="122">
        <f t="shared" ref="BV70:BV133" si="114">BU70*4.81</f>
        <v>0</v>
      </c>
      <c r="BW70" s="121"/>
      <c r="BX70" s="120">
        <f t="shared" ref="BX70:BX133" si="115">BS70+BV70-BW70</f>
        <v>9467.18</v>
      </c>
      <c r="BY70" s="123"/>
      <c r="BZ70" s="111">
        <f t="shared" si="76"/>
        <v>0</v>
      </c>
      <c r="CA70" s="122">
        <f t="shared" ref="CA70:CA133" si="116">BZ70*4.81</f>
        <v>0</v>
      </c>
      <c r="CB70" s="121"/>
      <c r="CC70" s="120">
        <f t="shared" ref="CC70:CC133" si="117">BX70+CA70-CB70</f>
        <v>9467.18</v>
      </c>
      <c r="CD70" s="123"/>
      <c r="CE70" s="111">
        <f t="shared" ref="CE70:CE133" si="118">CD70-BY70</f>
        <v>0</v>
      </c>
      <c r="CF70" s="122">
        <f t="shared" ref="CF70:CF133" si="119">CE70*4.81</f>
        <v>0</v>
      </c>
      <c r="CG70" s="121"/>
      <c r="CH70" s="120">
        <f t="shared" ref="CH70:CH133" si="120">CC70+CF70-CG70</f>
        <v>9467.18</v>
      </c>
      <c r="CI70" s="123"/>
      <c r="CJ70" s="111">
        <f t="shared" si="64"/>
        <v>0</v>
      </c>
      <c r="CK70" s="122">
        <f t="shared" si="61"/>
        <v>0</v>
      </c>
      <c r="CL70" s="121"/>
      <c r="CM70" s="120">
        <f t="shared" si="62"/>
        <v>9467.18</v>
      </c>
      <c r="CN70" s="121"/>
      <c r="CO70" s="196">
        <f t="shared" ref="CO70:CO133" si="121">CM70-CN70</f>
        <v>9467.18</v>
      </c>
      <c r="CP70" s="111"/>
      <c r="CQ70" s="196">
        <f t="shared" ref="CQ70:CQ133" si="122">CO70-CP70</f>
        <v>9467.18</v>
      </c>
      <c r="CR70" s="111"/>
      <c r="CS70" s="196">
        <f t="shared" ref="CS70:CS133" si="123">CQ70-CR70</f>
        <v>9467.18</v>
      </c>
      <c r="CT70" s="111"/>
      <c r="CU70" s="196">
        <f t="shared" ref="CU70:CU133" si="124">CS70-CT70</f>
        <v>9467.18</v>
      </c>
      <c r="CV70" s="111"/>
      <c r="CW70" s="196">
        <f t="shared" ref="CW70:CW130" si="125">CU70-CV70</f>
        <v>9467.18</v>
      </c>
      <c r="CX70" s="111"/>
      <c r="CY70" s="196">
        <f t="shared" ref="CY70:CY130" si="126">CW70-CX70</f>
        <v>9467.18</v>
      </c>
      <c r="CZ70" s="111"/>
      <c r="DA70" s="196">
        <f t="shared" ref="DA70:DA130" si="127">CY70-CZ70</f>
        <v>9467.18</v>
      </c>
      <c r="DB70" s="111"/>
      <c r="DC70" s="196">
        <f t="shared" ref="DC70:DC130" si="128">DA70-DB70</f>
        <v>9467.18</v>
      </c>
      <c r="DD70" s="111"/>
      <c r="DE70" s="196">
        <f t="shared" si="77"/>
        <v>9467.18</v>
      </c>
      <c r="DF70" s="111"/>
      <c r="DG70" s="196">
        <f t="shared" si="78"/>
        <v>9467.18</v>
      </c>
      <c r="DH70" s="111"/>
      <c r="DI70" s="196">
        <f t="shared" si="79"/>
        <v>9467.18</v>
      </c>
      <c r="DJ70" s="111"/>
      <c r="DK70" s="196">
        <f t="shared" si="80"/>
        <v>9467.18</v>
      </c>
      <c r="DL70" s="111"/>
      <c r="DM70" s="196">
        <f t="shared" si="81"/>
        <v>9467.18</v>
      </c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75"/>
        <v>0</v>
      </c>
      <c r="G71" s="222">
        <v>0</v>
      </c>
      <c r="H71" s="223">
        <v>0</v>
      </c>
      <c r="I71" s="96">
        <f t="shared" ref="I71:I135" si="129">H71-E71</f>
        <v>0</v>
      </c>
      <c r="J71" s="224">
        <f t="shared" ref="J71:J135" si="130">I71*4.18</f>
        <v>0</v>
      </c>
      <c r="K71" s="225">
        <v>0</v>
      </c>
      <c r="L71" s="96">
        <f t="shared" ref="L71:L135" si="131">K71-H71</f>
        <v>0</v>
      </c>
      <c r="M71" s="224">
        <f t="shared" ref="M71:M135" si="132">L71*4.54</f>
        <v>0</v>
      </c>
      <c r="N71" s="224">
        <f t="shared" ref="N71:N135" si="133">G71+J71+M71</f>
        <v>0</v>
      </c>
      <c r="O71" s="224">
        <v>0</v>
      </c>
      <c r="P71" s="226">
        <f t="shared" ref="P71:P135" si="134">C71+N71-O71</f>
        <v>0</v>
      </c>
      <c r="Q71" s="96">
        <v>0</v>
      </c>
      <c r="R71" s="96">
        <f t="shared" si="82"/>
        <v>0</v>
      </c>
      <c r="S71" s="224">
        <f t="shared" si="83"/>
        <v>0</v>
      </c>
      <c r="T71" s="224"/>
      <c r="U71" s="226">
        <f t="shared" si="84"/>
        <v>0</v>
      </c>
      <c r="V71" s="96">
        <v>0</v>
      </c>
      <c r="W71" s="96">
        <f t="shared" si="85"/>
        <v>0</v>
      </c>
      <c r="X71" s="224">
        <f t="shared" si="86"/>
        <v>0</v>
      </c>
      <c r="Y71" s="224"/>
      <c r="Z71" s="226">
        <f t="shared" si="87"/>
        <v>0</v>
      </c>
      <c r="AA71" s="96">
        <f>VLOOKUP(B71,Лист3!$A$2:$C$175,3,FALSE)</f>
        <v>0</v>
      </c>
      <c r="AB71" s="96">
        <f t="shared" si="88"/>
        <v>0</v>
      </c>
      <c r="AC71" s="224">
        <f t="shared" si="89"/>
        <v>0</v>
      </c>
      <c r="AD71" s="224"/>
      <c r="AE71" s="226">
        <f t="shared" si="90"/>
        <v>0</v>
      </c>
      <c r="AF71" s="96">
        <f>VLOOKUP(A71,Лист4!$A$2:$F$175,6,FALSE)</f>
        <v>0</v>
      </c>
      <c r="AG71" s="96">
        <f t="shared" si="91"/>
        <v>0</v>
      </c>
      <c r="AH71" s="224">
        <f t="shared" si="92"/>
        <v>0</v>
      </c>
      <c r="AI71" s="224"/>
      <c r="AJ71" s="226">
        <f t="shared" si="93"/>
        <v>0</v>
      </c>
      <c r="AK71" s="96">
        <f>VLOOKUP(A71,Лист6!$A$2:$F$175,6,FALSE)</f>
        <v>0</v>
      </c>
      <c r="AL71" s="96">
        <f t="shared" si="94"/>
        <v>0</v>
      </c>
      <c r="AM71" s="224">
        <f t="shared" si="95"/>
        <v>0</v>
      </c>
      <c r="AN71" s="224"/>
      <c r="AO71" s="226">
        <f t="shared" si="96"/>
        <v>0</v>
      </c>
      <c r="AP71" s="91">
        <v>0</v>
      </c>
      <c r="AQ71" s="96">
        <f t="shared" si="97"/>
        <v>0</v>
      </c>
      <c r="AR71" s="96">
        <f t="shared" si="98"/>
        <v>0</v>
      </c>
      <c r="AS71" s="96"/>
      <c r="AT71" s="226">
        <f t="shared" si="99"/>
        <v>0</v>
      </c>
      <c r="AU71" s="91">
        <v>0</v>
      </c>
      <c r="AV71" s="96">
        <f t="shared" si="100"/>
        <v>0</v>
      </c>
      <c r="AW71" s="224">
        <f t="shared" si="101"/>
        <v>0</v>
      </c>
      <c r="AX71" s="96"/>
      <c r="AY71" s="226">
        <f t="shared" si="102"/>
        <v>0</v>
      </c>
      <c r="AZ71" s="91">
        <v>0</v>
      </c>
      <c r="BA71" s="96">
        <f t="shared" ref="BA71:BA88" si="135">AZ71-AU71</f>
        <v>0</v>
      </c>
      <c r="BB71" s="224">
        <f t="shared" ref="BB71:BB134" si="136">BA71*4.81</f>
        <v>0</v>
      </c>
      <c r="BC71" s="96"/>
      <c r="BD71" s="226">
        <f t="shared" si="103"/>
        <v>0</v>
      </c>
      <c r="BE71" s="91">
        <v>0</v>
      </c>
      <c r="BF71" s="96">
        <f t="shared" si="104"/>
        <v>0</v>
      </c>
      <c r="BG71" s="224">
        <f t="shared" si="105"/>
        <v>0</v>
      </c>
      <c r="BH71" s="96"/>
      <c r="BI71" s="226">
        <f t="shared" si="106"/>
        <v>0</v>
      </c>
      <c r="BJ71" s="91">
        <v>0</v>
      </c>
      <c r="BK71" s="96">
        <f t="shared" si="107"/>
        <v>0</v>
      </c>
      <c r="BL71" s="224">
        <f t="shared" si="108"/>
        <v>0</v>
      </c>
      <c r="BM71" s="96"/>
      <c r="BN71" s="226">
        <f t="shared" si="109"/>
        <v>0</v>
      </c>
      <c r="BO71" s="91">
        <v>0</v>
      </c>
      <c r="BP71" s="96">
        <f t="shared" si="110"/>
        <v>0</v>
      </c>
      <c r="BQ71" s="224">
        <f t="shared" si="111"/>
        <v>0</v>
      </c>
      <c r="BR71" s="96"/>
      <c r="BS71" s="226">
        <f t="shared" si="112"/>
        <v>0</v>
      </c>
      <c r="BT71" s="91"/>
      <c r="BU71" s="96">
        <f t="shared" si="113"/>
        <v>0</v>
      </c>
      <c r="BV71" s="224">
        <f t="shared" si="114"/>
        <v>0</v>
      </c>
      <c r="BW71" s="96"/>
      <c r="BX71" s="226">
        <f t="shared" si="115"/>
        <v>0</v>
      </c>
      <c r="BY71" s="91"/>
      <c r="BZ71" s="217">
        <f t="shared" si="76"/>
        <v>0</v>
      </c>
      <c r="CA71" s="224">
        <f t="shared" si="116"/>
        <v>0</v>
      </c>
      <c r="CB71" s="96"/>
      <c r="CC71" s="226">
        <f t="shared" si="117"/>
        <v>0</v>
      </c>
      <c r="CD71" s="91"/>
      <c r="CE71" s="217">
        <f t="shared" si="118"/>
        <v>0</v>
      </c>
      <c r="CF71" s="224">
        <f t="shared" si="119"/>
        <v>0</v>
      </c>
      <c r="CG71" s="96"/>
      <c r="CH71" s="226">
        <f t="shared" si="120"/>
        <v>0</v>
      </c>
      <c r="CI71" s="91">
        <v>0</v>
      </c>
      <c r="CJ71" s="217">
        <f t="shared" si="64"/>
        <v>0</v>
      </c>
      <c r="CK71" s="224">
        <f t="shared" ref="CK71:CK134" si="137">CJ71*4.81</f>
        <v>0</v>
      </c>
      <c r="CL71" s="96"/>
      <c r="CM71" s="287">
        <f t="shared" ref="CM71:CM134" si="138">CH71+CK71-CL71</f>
        <v>0</v>
      </c>
      <c r="CN71" s="217"/>
      <c r="CO71" s="289">
        <f t="shared" si="121"/>
        <v>0</v>
      </c>
      <c r="CP71" s="217"/>
      <c r="CQ71" s="289">
        <f t="shared" si="122"/>
        <v>0</v>
      </c>
      <c r="CR71" s="217"/>
      <c r="CS71" s="289">
        <f t="shared" si="123"/>
        <v>0</v>
      </c>
      <c r="CT71" s="217"/>
      <c r="CU71" s="289">
        <f t="shared" si="124"/>
        <v>0</v>
      </c>
      <c r="CV71" s="217"/>
      <c r="CW71" s="289">
        <f t="shared" si="125"/>
        <v>0</v>
      </c>
      <c r="CX71" s="217"/>
      <c r="CY71" s="289">
        <f t="shared" si="126"/>
        <v>0</v>
      </c>
      <c r="CZ71" s="217"/>
      <c r="DA71" s="289">
        <f t="shared" si="127"/>
        <v>0</v>
      </c>
      <c r="DB71" s="217"/>
      <c r="DC71" s="289">
        <f t="shared" si="128"/>
        <v>0</v>
      </c>
      <c r="DD71" s="217"/>
      <c r="DE71" s="289">
        <f t="shared" si="77"/>
        <v>0</v>
      </c>
      <c r="DF71" s="217"/>
      <c r="DG71" s="289">
        <f t="shared" si="78"/>
        <v>0</v>
      </c>
      <c r="DH71" s="217"/>
      <c r="DI71" s="289">
        <f t="shared" si="79"/>
        <v>0</v>
      </c>
      <c r="DJ71" s="217"/>
      <c r="DK71" s="289">
        <f t="shared" si="80"/>
        <v>0</v>
      </c>
      <c r="DL71" s="217"/>
      <c r="DM71" s="289">
        <f t="shared" si="81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75"/>
        <v>0</v>
      </c>
      <c r="G72" s="222">
        <v>0</v>
      </c>
      <c r="H72" s="223">
        <v>0</v>
      </c>
      <c r="I72" s="96">
        <f t="shared" si="129"/>
        <v>0</v>
      </c>
      <c r="J72" s="224">
        <f t="shared" si="130"/>
        <v>0</v>
      </c>
      <c r="K72" s="225">
        <v>0</v>
      </c>
      <c r="L72" s="96">
        <f t="shared" si="131"/>
        <v>0</v>
      </c>
      <c r="M72" s="224">
        <f t="shared" si="132"/>
        <v>0</v>
      </c>
      <c r="N72" s="224">
        <f t="shared" si="133"/>
        <v>0</v>
      </c>
      <c r="O72" s="224">
        <v>0</v>
      </c>
      <c r="P72" s="226">
        <f t="shared" si="134"/>
        <v>0</v>
      </c>
      <c r="Q72" s="96">
        <v>0</v>
      </c>
      <c r="R72" s="96">
        <f t="shared" si="82"/>
        <v>0</v>
      </c>
      <c r="S72" s="224">
        <f t="shared" si="83"/>
        <v>0</v>
      </c>
      <c r="T72" s="224"/>
      <c r="U72" s="226">
        <f t="shared" si="84"/>
        <v>0</v>
      </c>
      <c r="V72" s="96">
        <v>0</v>
      </c>
      <c r="W72" s="96">
        <f t="shared" si="85"/>
        <v>0</v>
      </c>
      <c r="X72" s="224">
        <f t="shared" si="86"/>
        <v>0</v>
      </c>
      <c r="Y72" s="224"/>
      <c r="Z72" s="226">
        <f t="shared" si="87"/>
        <v>0</v>
      </c>
      <c r="AA72" s="96">
        <f>VLOOKUP(B72,Лист3!$A$2:$C$175,3,FALSE)</f>
        <v>0</v>
      </c>
      <c r="AB72" s="96">
        <f t="shared" si="88"/>
        <v>0</v>
      </c>
      <c r="AC72" s="224">
        <f t="shared" si="89"/>
        <v>0</v>
      </c>
      <c r="AD72" s="224"/>
      <c r="AE72" s="226">
        <f t="shared" si="90"/>
        <v>0</v>
      </c>
      <c r="AF72" s="96">
        <f>VLOOKUP(A72,Лист4!$A$2:$F$175,6,FALSE)</f>
        <v>0</v>
      </c>
      <c r="AG72" s="96">
        <f t="shared" si="91"/>
        <v>0</v>
      </c>
      <c r="AH72" s="224">
        <f t="shared" si="92"/>
        <v>0</v>
      </c>
      <c r="AI72" s="224"/>
      <c r="AJ72" s="226">
        <f t="shared" si="93"/>
        <v>0</v>
      </c>
      <c r="AK72" s="96">
        <f>VLOOKUP(A72,Лист6!$A$2:$F$175,6,FALSE)</f>
        <v>0</v>
      </c>
      <c r="AL72" s="96">
        <f t="shared" si="94"/>
        <v>0</v>
      </c>
      <c r="AM72" s="224">
        <f t="shared" si="95"/>
        <v>0</v>
      </c>
      <c r="AN72" s="224"/>
      <c r="AO72" s="226">
        <f t="shared" si="96"/>
        <v>0</v>
      </c>
      <c r="AP72" s="91">
        <v>0</v>
      </c>
      <c r="AQ72" s="96">
        <f t="shared" si="97"/>
        <v>0</v>
      </c>
      <c r="AR72" s="96">
        <f t="shared" si="98"/>
        <v>0</v>
      </c>
      <c r="AS72" s="96"/>
      <c r="AT72" s="226">
        <f t="shared" si="99"/>
        <v>0</v>
      </c>
      <c r="AU72" s="91">
        <v>0</v>
      </c>
      <c r="AV72" s="96">
        <f t="shared" si="100"/>
        <v>0</v>
      </c>
      <c r="AW72" s="224">
        <f t="shared" si="101"/>
        <v>0</v>
      </c>
      <c r="AX72" s="96"/>
      <c r="AY72" s="226">
        <f t="shared" si="102"/>
        <v>0</v>
      </c>
      <c r="AZ72" s="91">
        <v>0</v>
      </c>
      <c r="BA72" s="96">
        <f t="shared" si="135"/>
        <v>0</v>
      </c>
      <c r="BB72" s="224">
        <f t="shared" si="136"/>
        <v>0</v>
      </c>
      <c r="BC72" s="96"/>
      <c r="BD72" s="226">
        <f t="shared" si="103"/>
        <v>0</v>
      </c>
      <c r="BE72" s="91">
        <v>0</v>
      </c>
      <c r="BF72" s="96">
        <f t="shared" si="104"/>
        <v>0</v>
      </c>
      <c r="BG72" s="224">
        <f t="shared" si="105"/>
        <v>0</v>
      </c>
      <c r="BH72" s="96"/>
      <c r="BI72" s="226">
        <f t="shared" si="106"/>
        <v>0</v>
      </c>
      <c r="BJ72" s="91">
        <v>0</v>
      </c>
      <c r="BK72" s="96">
        <f t="shared" si="107"/>
        <v>0</v>
      </c>
      <c r="BL72" s="224">
        <f t="shared" si="108"/>
        <v>0</v>
      </c>
      <c r="BM72" s="96"/>
      <c r="BN72" s="226">
        <f t="shared" si="109"/>
        <v>0</v>
      </c>
      <c r="BO72" s="91">
        <v>0</v>
      </c>
      <c r="BP72" s="96">
        <f t="shared" si="110"/>
        <v>0</v>
      </c>
      <c r="BQ72" s="224">
        <f t="shared" si="111"/>
        <v>0</v>
      </c>
      <c r="BR72" s="96"/>
      <c r="BS72" s="226">
        <f t="shared" si="112"/>
        <v>0</v>
      </c>
      <c r="BT72" s="91"/>
      <c r="BU72" s="96">
        <f t="shared" si="113"/>
        <v>0</v>
      </c>
      <c r="BV72" s="224">
        <f t="shared" si="114"/>
        <v>0</v>
      </c>
      <c r="BW72" s="96"/>
      <c r="BX72" s="226">
        <f t="shared" si="115"/>
        <v>0</v>
      </c>
      <c r="BY72" s="91"/>
      <c r="BZ72" s="217">
        <f t="shared" si="76"/>
        <v>0</v>
      </c>
      <c r="CA72" s="224">
        <f t="shared" si="116"/>
        <v>0</v>
      </c>
      <c r="CB72" s="96"/>
      <c r="CC72" s="226">
        <f t="shared" si="117"/>
        <v>0</v>
      </c>
      <c r="CD72" s="91"/>
      <c r="CE72" s="217">
        <f t="shared" si="118"/>
        <v>0</v>
      </c>
      <c r="CF72" s="224">
        <f t="shared" si="119"/>
        <v>0</v>
      </c>
      <c r="CG72" s="96"/>
      <c r="CH72" s="226">
        <f t="shared" si="120"/>
        <v>0</v>
      </c>
      <c r="CI72" s="91">
        <v>0</v>
      </c>
      <c r="CJ72" s="217">
        <f t="shared" si="64"/>
        <v>0</v>
      </c>
      <c r="CK72" s="224">
        <f t="shared" si="137"/>
        <v>0</v>
      </c>
      <c r="CL72" s="96"/>
      <c r="CM72" s="287">
        <f t="shared" si="138"/>
        <v>0</v>
      </c>
      <c r="CN72" s="217"/>
      <c r="CO72" s="289">
        <f t="shared" si="121"/>
        <v>0</v>
      </c>
      <c r="CP72" s="217"/>
      <c r="CQ72" s="289">
        <f t="shared" si="122"/>
        <v>0</v>
      </c>
      <c r="CR72" s="217"/>
      <c r="CS72" s="289">
        <f t="shared" si="123"/>
        <v>0</v>
      </c>
      <c r="CT72" s="217"/>
      <c r="CU72" s="289">
        <f t="shared" si="124"/>
        <v>0</v>
      </c>
      <c r="CV72" s="217"/>
      <c r="CW72" s="289">
        <f t="shared" si="125"/>
        <v>0</v>
      </c>
      <c r="CX72" s="217"/>
      <c r="CY72" s="289">
        <f t="shared" si="126"/>
        <v>0</v>
      </c>
      <c r="CZ72" s="217"/>
      <c r="DA72" s="289">
        <f t="shared" si="127"/>
        <v>0</v>
      </c>
      <c r="DB72" s="217"/>
      <c r="DC72" s="289">
        <f t="shared" si="128"/>
        <v>0</v>
      </c>
      <c r="DD72" s="217"/>
      <c r="DE72" s="289">
        <f t="shared" si="77"/>
        <v>0</v>
      </c>
      <c r="DF72" s="217"/>
      <c r="DG72" s="289">
        <f t="shared" si="78"/>
        <v>0</v>
      </c>
      <c r="DH72" s="217"/>
      <c r="DI72" s="289">
        <f t="shared" si="79"/>
        <v>0</v>
      </c>
      <c r="DJ72" s="217"/>
      <c r="DK72" s="289">
        <f t="shared" si="80"/>
        <v>0</v>
      </c>
      <c r="DL72" s="217"/>
      <c r="DM72" s="289">
        <f t="shared" si="81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84"/>
        <v>-3087</v>
      </c>
      <c r="V73" s="121"/>
      <c r="W73" s="121">
        <f t="shared" si="85"/>
        <v>0</v>
      </c>
      <c r="X73" s="122">
        <f t="shared" si="86"/>
        <v>0</v>
      </c>
      <c r="Y73" s="122"/>
      <c r="Z73" s="120">
        <f t="shared" si="87"/>
        <v>-3087</v>
      </c>
      <c r="AA73" s="121">
        <v>0</v>
      </c>
      <c r="AB73" s="121">
        <f t="shared" si="88"/>
        <v>0</v>
      </c>
      <c r="AC73" s="122">
        <f t="shared" si="89"/>
        <v>0</v>
      </c>
      <c r="AD73" s="122"/>
      <c r="AE73" s="120">
        <f t="shared" si="90"/>
        <v>-3087</v>
      </c>
      <c r="AF73" s="126">
        <v>0</v>
      </c>
      <c r="AG73" s="121">
        <f t="shared" si="91"/>
        <v>0</v>
      </c>
      <c r="AH73" s="122">
        <f t="shared" si="92"/>
        <v>0</v>
      </c>
      <c r="AI73" s="122"/>
      <c r="AJ73" s="128">
        <f t="shared" si="93"/>
        <v>-3087</v>
      </c>
      <c r="AK73" s="121"/>
      <c r="AL73" s="121">
        <f t="shared" si="94"/>
        <v>0</v>
      </c>
      <c r="AM73" s="122">
        <f t="shared" si="95"/>
        <v>0</v>
      </c>
      <c r="AN73" s="122"/>
      <c r="AO73" s="120">
        <f t="shared" si="96"/>
        <v>-3087</v>
      </c>
      <c r="AP73" s="123"/>
      <c r="AQ73" s="121">
        <f t="shared" si="97"/>
        <v>0</v>
      </c>
      <c r="AR73" s="121">
        <f t="shared" si="98"/>
        <v>0</v>
      </c>
      <c r="AS73" s="121"/>
      <c r="AT73" s="120">
        <f t="shared" si="99"/>
        <v>-3087</v>
      </c>
      <c r="AU73" s="123"/>
      <c r="AV73" s="121">
        <f t="shared" si="100"/>
        <v>0</v>
      </c>
      <c r="AW73" s="122">
        <f t="shared" si="101"/>
        <v>0</v>
      </c>
      <c r="AX73" s="121"/>
      <c r="AY73" s="120">
        <f t="shared" si="102"/>
        <v>-3087</v>
      </c>
      <c r="AZ73" s="123"/>
      <c r="BA73" s="121">
        <f t="shared" si="135"/>
        <v>0</v>
      </c>
      <c r="BB73" s="122">
        <f t="shared" si="136"/>
        <v>0</v>
      </c>
      <c r="BC73" s="121"/>
      <c r="BD73" s="120">
        <f t="shared" si="103"/>
        <v>-3087</v>
      </c>
      <c r="BE73" s="123"/>
      <c r="BF73" s="121">
        <f t="shared" si="104"/>
        <v>0</v>
      </c>
      <c r="BG73" s="122">
        <f t="shared" si="105"/>
        <v>0</v>
      </c>
      <c r="BH73" s="121"/>
      <c r="BI73" s="120">
        <f t="shared" si="106"/>
        <v>-3087</v>
      </c>
      <c r="BJ73" s="123"/>
      <c r="BK73" s="121">
        <f t="shared" si="107"/>
        <v>0</v>
      </c>
      <c r="BL73" s="122">
        <f t="shared" si="108"/>
        <v>0</v>
      </c>
      <c r="BM73" s="121"/>
      <c r="BN73" s="120">
        <f t="shared" si="109"/>
        <v>-3087</v>
      </c>
      <c r="BO73" s="123"/>
      <c r="BP73" s="121">
        <f t="shared" si="110"/>
        <v>0</v>
      </c>
      <c r="BQ73" s="122">
        <f t="shared" si="111"/>
        <v>0</v>
      </c>
      <c r="BR73" s="121"/>
      <c r="BS73" s="120">
        <f t="shared" si="112"/>
        <v>-3087</v>
      </c>
      <c r="BT73" s="123"/>
      <c r="BU73" s="121">
        <f t="shared" si="113"/>
        <v>0</v>
      </c>
      <c r="BV73" s="122">
        <f t="shared" si="114"/>
        <v>0</v>
      </c>
      <c r="BW73" s="121"/>
      <c r="BX73" s="120">
        <f t="shared" si="115"/>
        <v>-3087</v>
      </c>
      <c r="BY73" s="123"/>
      <c r="BZ73" s="111">
        <f t="shared" si="76"/>
        <v>0</v>
      </c>
      <c r="CA73" s="122">
        <f t="shared" si="116"/>
        <v>0</v>
      </c>
      <c r="CB73" s="121"/>
      <c r="CC73" s="120">
        <f t="shared" si="117"/>
        <v>-3087</v>
      </c>
      <c r="CD73" s="123"/>
      <c r="CE73" s="111">
        <f t="shared" si="118"/>
        <v>0</v>
      </c>
      <c r="CF73" s="122">
        <f t="shared" si="119"/>
        <v>0</v>
      </c>
      <c r="CG73" s="121"/>
      <c r="CH73" s="120">
        <f t="shared" si="120"/>
        <v>-3087</v>
      </c>
      <c r="CI73" s="123"/>
      <c r="CJ73" s="111">
        <f t="shared" si="64"/>
        <v>0</v>
      </c>
      <c r="CK73" s="122">
        <f t="shared" si="137"/>
        <v>0</v>
      </c>
      <c r="CL73" s="121"/>
      <c r="CM73" s="120">
        <f t="shared" si="138"/>
        <v>-3087</v>
      </c>
      <c r="CN73" s="121"/>
      <c r="CO73" s="152">
        <f t="shared" si="121"/>
        <v>-3087</v>
      </c>
      <c r="CP73" s="121"/>
      <c r="CQ73" s="152">
        <f t="shared" si="122"/>
        <v>-3087</v>
      </c>
      <c r="CR73" s="121"/>
      <c r="CS73" s="196">
        <f t="shared" si="123"/>
        <v>-3087</v>
      </c>
      <c r="CT73" s="121"/>
      <c r="CU73" s="196">
        <f t="shared" si="124"/>
        <v>-3087</v>
      </c>
      <c r="CV73" s="121"/>
      <c r="CW73" s="196">
        <f t="shared" si="125"/>
        <v>-3087</v>
      </c>
      <c r="CX73" s="121"/>
      <c r="CY73" s="196">
        <f t="shared" si="126"/>
        <v>-3087</v>
      </c>
      <c r="CZ73" s="121"/>
      <c r="DA73" s="196">
        <f t="shared" si="127"/>
        <v>-3087</v>
      </c>
      <c r="DB73" s="121"/>
      <c r="DC73" s="196">
        <f t="shared" si="128"/>
        <v>-3087</v>
      </c>
      <c r="DD73" s="121"/>
      <c r="DE73" s="196">
        <f t="shared" si="77"/>
        <v>-3087</v>
      </c>
      <c r="DF73" s="121"/>
      <c r="DG73" s="196">
        <f t="shared" si="78"/>
        <v>-3087</v>
      </c>
      <c r="DH73" s="121"/>
      <c r="DI73" s="196">
        <f t="shared" si="79"/>
        <v>-3087</v>
      </c>
      <c r="DJ73" s="121"/>
      <c r="DK73" s="196">
        <f t="shared" si="80"/>
        <v>-3087</v>
      </c>
      <c r="DL73" s="121"/>
      <c r="DM73" s="196">
        <f t="shared" si="81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75"/>
        <v>0</v>
      </c>
      <c r="G74" s="182">
        <v>0</v>
      </c>
      <c r="H74" s="183">
        <v>0</v>
      </c>
      <c r="I74" s="121">
        <f t="shared" si="129"/>
        <v>0</v>
      </c>
      <c r="J74" s="122">
        <f t="shared" si="130"/>
        <v>0</v>
      </c>
      <c r="K74" s="184">
        <v>0</v>
      </c>
      <c r="L74" s="121">
        <f t="shared" si="131"/>
        <v>0</v>
      </c>
      <c r="M74" s="122">
        <f t="shared" si="132"/>
        <v>0</v>
      </c>
      <c r="N74" s="122">
        <f t="shared" si="133"/>
        <v>0</v>
      </c>
      <c r="O74" s="122">
        <v>0</v>
      </c>
      <c r="P74" s="120">
        <f t="shared" si="134"/>
        <v>0</v>
      </c>
      <c r="Q74" s="121">
        <v>0</v>
      </c>
      <c r="R74" s="121">
        <f t="shared" si="82"/>
        <v>0</v>
      </c>
      <c r="S74" s="122">
        <f t="shared" si="83"/>
        <v>0</v>
      </c>
      <c r="T74" s="122"/>
      <c r="U74" s="120">
        <f t="shared" si="84"/>
        <v>0</v>
      </c>
      <c r="V74" s="121">
        <v>0</v>
      </c>
      <c r="W74" s="121">
        <f t="shared" si="85"/>
        <v>0</v>
      </c>
      <c r="X74" s="122">
        <f t="shared" si="86"/>
        <v>0</v>
      </c>
      <c r="Y74" s="122"/>
      <c r="Z74" s="120">
        <f t="shared" si="87"/>
        <v>0</v>
      </c>
      <c r="AA74" s="121">
        <f>VLOOKUP(B74,Лист3!$A$2:$C$175,3,FALSE)</f>
        <v>0</v>
      </c>
      <c r="AB74" s="121">
        <f t="shared" si="88"/>
        <v>0</v>
      </c>
      <c r="AC74" s="122">
        <f t="shared" si="89"/>
        <v>0</v>
      </c>
      <c r="AD74" s="122"/>
      <c r="AE74" s="120">
        <f t="shared" si="90"/>
        <v>0</v>
      </c>
      <c r="AF74" s="121">
        <f>VLOOKUP(A74,Лист4!$A$2:$F$175,6,FALSE)</f>
        <v>0</v>
      </c>
      <c r="AG74" s="121">
        <f t="shared" si="91"/>
        <v>0</v>
      </c>
      <c r="AH74" s="122">
        <f t="shared" si="92"/>
        <v>0</v>
      </c>
      <c r="AI74" s="122"/>
      <c r="AJ74" s="120">
        <f t="shared" si="93"/>
        <v>0</v>
      </c>
      <c r="AK74" s="121">
        <f>VLOOKUP(A74,Лист6!$A$2:$F$175,6,FALSE)</f>
        <v>0</v>
      </c>
      <c r="AL74" s="121">
        <f t="shared" si="94"/>
        <v>0</v>
      </c>
      <c r="AM74" s="122">
        <f t="shared" si="95"/>
        <v>0</v>
      </c>
      <c r="AN74" s="122"/>
      <c r="AO74" s="120">
        <f t="shared" si="96"/>
        <v>0</v>
      </c>
      <c r="AP74" s="123">
        <v>0</v>
      </c>
      <c r="AQ74" s="121">
        <f t="shared" si="97"/>
        <v>0</v>
      </c>
      <c r="AR74" s="121">
        <f t="shared" si="98"/>
        <v>0</v>
      </c>
      <c r="AS74" s="121"/>
      <c r="AT74" s="144">
        <f t="shared" si="99"/>
        <v>0</v>
      </c>
      <c r="AU74" s="123">
        <v>0</v>
      </c>
      <c r="AV74" s="121">
        <f t="shared" si="100"/>
        <v>0</v>
      </c>
      <c r="AW74" s="122">
        <f t="shared" si="101"/>
        <v>0</v>
      </c>
      <c r="AX74" s="121"/>
      <c r="AY74" s="120">
        <f t="shared" si="102"/>
        <v>0</v>
      </c>
      <c r="AZ74" s="123">
        <v>0</v>
      </c>
      <c r="BA74" s="121">
        <f t="shared" si="135"/>
        <v>0</v>
      </c>
      <c r="BB74" s="122">
        <f t="shared" si="136"/>
        <v>0</v>
      </c>
      <c r="BC74" s="121"/>
      <c r="BD74" s="120">
        <f t="shared" si="103"/>
        <v>0</v>
      </c>
      <c r="BE74" s="123">
        <v>0</v>
      </c>
      <c r="BF74" s="121">
        <f t="shared" si="104"/>
        <v>0</v>
      </c>
      <c r="BG74" s="122">
        <f t="shared" si="105"/>
        <v>0</v>
      </c>
      <c r="BH74" s="121"/>
      <c r="BI74" s="120">
        <f t="shared" si="106"/>
        <v>0</v>
      </c>
      <c r="BJ74" s="123">
        <v>0</v>
      </c>
      <c r="BK74" s="121">
        <f t="shared" si="107"/>
        <v>0</v>
      </c>
      <c r="BL74" s="122">
        <f t="shared" si="108"/>
        <v>0</v>
      </c>
      <c r="BM74" s="121"/>
      <c r="BN74" s="120">
        <f t="shared" si="109"/>
        <v>0</v>
      </c>
      <c r="BO74" s="123"/>
      <c r="BP74" s="121">
        <f t="shared" si="110"/>
        <v>0</v>
      </c>
      <c r="BQ74" s="122">
        <f t="shared" si="111"/>
        <v>0</v>
      </c>
      <c r="BR74" s="121"/>
      <c r="BS74" s="120">
        <f t="shared" si="112"/>
        <v>0</v>
      </c>
      <c r="BT74" s="123"/>
      <c r="BU74" s="121">
        <f t="shared" si="113"/>
        <v>0</v>
      </c>
      <c r="BV74" s="122">
        <f t="shared" si="114"/>
        <v>0</v>
      </c>
      <c r="BW74" s="121"/>
      <c r="BX74" s="120">
        <f t="shared" si="115"/>
        <v>0</v>
      </c>
      <c r="BY74" s="123"/>
      <c r="BZ74" s="111">
        <f t="shared" si="76"/>
        <v>0</v>
      </c>
      <c r="CA74" s="122">
        <f t="shared" si="116"/>
        <v>0</v>
      </c>
      <c r="CB74" s="121"/>
      <c r="CC74" s="120">
        <f t="shared" si="117"/>
        <v>0</v>
      </c>
      <c r="CD74" s="123"/>
      <c r="CE74" s="111">
        <f t="shared" si="118"/>
        <v>0</v>
      </c>
      <c r="CF74" s="122">
        <f t="shared" si="119"/>
        <v>0</v>
      </c>
      <c r="CG74" s="121"/>
      <c r="CH74" s="120">
        <f t="shared" si="120"/>
        <v>0</v>
      </c>
      <c r="CI74" s="123"/>
      <c r="CJ74" s="111">
        <f t="shared" ref="CJ74:CJ137" si="139">CI74-CD74</f>
        <v>0</v>
      </c>
      <c r="CK74" s="122">
        <f t="shared" si="137"/>
        <v>0</v>
      </c>
      <c r="CL74" s="121"/>
      <c r="CM74" s="120">
        <f t="shared" si="138"/>
        <v>0</v>
      </c>
      <c r="CN74" s="121"/>
      <c r="CO74" s="196">
        <f t="shared" si="121"/>
        <v>0</v>
      </c>
      <c r="CP74" s="111"/>
      <c r="CQ74" s="196">
        <f t="shared" si="122"/>
        <v>0</v>
      </c>
      <c r="CR74" s="111"/>
      <c r="CS74" s="196">
        <f t="shared" si="123"/>
        <v>0</v>
      </c>
      <c r="CT74" s="111"/>
      <c r="CU74" s="196">
        <f t="shared" si="124"/>
        <v>0</v>
      </c>
      <c r="CV74" s="111"/>
      <c r="CW74" s="196">
        <f t="shared" si="125"/>
        <v>0</v>
      </c>
      <c r="CX74" s="111"/>
      <c r="CY74" s="196">
        <f t="shared" si="126"/>
        <v>0</v>
      </c>
      <c r="CZ74" s="111"/>
      <c r="DA74" s="196">
        <f t="shared" si="127"/>
        <v>0</v>
      </c>
      <c r="DB74" s="111"/>
      <c r="DC74" s="196">
        <f t="shared" si="128"/>
        <v>0</v>
      </c>
      <c r="DD74" s="111"/>
      <c r="DE74" s="196">
        <f t="shared" si="77"/>
        <v>0</v>
      </c>
      <c r="DF74" s="111"/>
      <c r="DG74" s="196">
        <f t="shared" si="78"/>
        <v>0</v>
      </c>
      <c r="DH74" s="111"/>
      <c r="DI74" s="196">
        <f t="shared" si="79"/>
        <v>0</v>
      </c>
      <c r="DJ74" s="111"/>
      <c r="DK74" s="196">
        <f t="shared" si="80"/>
        <v>0</v>
      </c>
      <c r="DL74" s="111"/>
      <c r="DM74" s="196">
        <f t="shared" si="81"/>
        <v>0</v>
      </c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75"/>
        <v>17.0311004784689</v>
      </c>
      <c r="G75" s="182">
        <v>71.19</v>
      </c>
      <c r="H75" s="183">
        <v>1021.005</v>
      </c>
      <c r="I75" s="121">
        <f t="shared" si="129"/>
        <v>383.97299999999996</v>
      </c>
      <c r="J75" s="122">
        <f t="shared" si="130"/>
        <v>1605.0071399999997</v>
      </c>
      <c r="K75" s="184">
        <v>1478.0050000000001</v>
      </c>
      <c r="L75" s="121">
        <f t="shared" si="131"/>
        <v>457.00000000000011</v>
      </c>
      <c r="M75" s="122">
        <f t="shared" si="132"/>
        <v>2074.7800000000007</v>
      </c>
      <c r="N75" s="122">
        <f t="shared" si="133"/>
        <v>3750.9771400000004</v>
      </c>
      <c r="O75" s="122">
        <f t="shared" ref="O75" si="140">C75+G75+J75+M75-P75</f>
        <v>3944.9671400000002</v>
      </c>
      <c r="P75" s="120">
        <v>1079.77</v>
      </c>
      <c r="Q75" s="121">
        <v>1674.075</v>
      </c>
      <c r="R75" s="121">
        <f t="shared" si="82"/>
        <v>196.06999999999994</v>
      </c>
      <c r="S75" s="122">
        <f t="shared" si="83"/>
        <v>890.15779999999972</v>
      </c>
      <c r="T75" s="122"/>
      <c r="U75" s="120">
        <f t="shared" si="84"/>
        <v>1969.9277999999997</v>
      </c>
      <c r="V75" s="121">
        <v>2196.0770000000002</v>
      </c>
      <c r="W75" s="121">
        <f t="shared" si="85"/>
        <v>522.00200000000018</v>
      </c>
      <c r="X75" s="122">
        <f t="shared" si="86"/>
        <v>2369.8890800000008</v>
      </c>
      <c r="Y75" s="122"/>
      <c r="Z75" s="120">
        <f t="shared" si="87"/>
        <v>4339.8168800000003</v>
      </c>
      <c r="AA75" s="121">
        <f>VLOOKUP(B75,Лист3!$A$2:$C$175,3,FALSE)</f>
        <v>2660.0659999999998</v>
      </c>
      <c r="AB75" s="121">
        <f t="shared" si="88"/>
        <v>463.98899999999958</v>
      </c>
      <c r="AC75" s="122">
        <f t="shared" si="89"/>
        <v>2106.5100599999982</v>
      </c>
      <c r="AD75" s="122">
        <v>4339.82</v>
      </c>
      <c r="AE75" s="120">
        <f t="shared" si="90"/>
        <v>2106.5069399999993</v>
      </c>
      <c r="AF75" s="121">
        <f>VLOOKUP(A75,Лист4!$A$2:$F$175,6,FALSE)</f>
        <v>3041.058</v>
      </c>
      <c r="AG75" s="121">
        <f t="shared" si="91"/>
        <v>380.99200000000019</v>
      </c>
      <c r="AH75" s="122">
        <f t="shared" si="92"/>
        <v>1729.7036800000008</v>
      </c>
      <c r="AI75" s="122"/>
      <c r="AJ75" s="120">
        <f t="shared" si="93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95"/>
        <v>1212.3434400000003</v>
      </c>
      <c r="AN75" s="122">
        <v>2106.5100000000002</v>
      </c>
      <c r="AO75" s="120">
        <f t="shared" si="96"/>
        <v>2942.0440600000002</v>
      </c>
      <c r="AP75" s="123">
        <v>3615.049</v>
      </c>
      <c r="AQ75" s="121">
        <f t="shared" si="97"/>
        <v>306.95499999999993</v>
      </c>
      <c r="AR75" s="121">
        <f t="shared" si="98"/>
        <v>1393.5756999999996</v>
      </c>
      <c r="AS75" s="121"/>
      <c r="AT75" s="120">
        <f t="shared" si="99"/>
        <v>4335.6197599999996</v>
      </c>
      <c r="AU75" s="123">
        <v>3685.0929999999998</v>
      </c>
      <c r="AV75" s="121">
        <f t="shared" si="100"/>
        <v>70.043999999999869</v>
      </c>
      <c r="AW75" s="122">
        <f t="shared" si="101"/>
        <v>317.99975999999941</v>
      </c>
      <c r="AX75" s="121"/>
      <c r="AY75" s="120">
        <f t="shared" si="102"/>
        <v>4653.6195199999993</v>
      </c>
      <c r="AZ75" s="123">
        <v>3797.0039999999999</v>
      </c>
      <c r="BA75" s="121">
        <f t="shared" si="135"/>
        <v>111.91100000000006</v>
      </c>
      <c r="BB75" s="122">
        <f t="shared" si="136"/>
        <v>538.29191000000026</v>
      </c>
      <c r="BC75" s="121"/>
      <c r="BD75" s="120">
        <f t="shared" si="103"/>
        <v>5191.9114299999992</v>
      </c>
      <c r="BE75" s="123">
        <v>3860.0059999999999</v>
      </c>
      <c r="BF75" s="121">
        <f t="shared" si="104"/>
        <v>63.001999999999953</v>
      </c>
      <c r="BG75" s="122">
        <f t="shared" si="105"/>
        <v>303.03961999999973</v>
      </c>
      <c r="BH75" s="121"/>
      <c r="BI75" s="120">
        <f t="shared" si="106"/>
        <v>5494.9510499999988</v>
      </c>
      <c r="BJ75" s="123">
        <v>4015.06</v>
      </c>
      <c r="BK75" s="121">
        <f t="shared" si="107"/>
        <v>155.05400000000009</v>
      </c>
      <c r="BL75" s="122">
        <f t="shared" si="108"/>
        <v>745.80974000000037</v>
      </c>
      <c r="BM75" s="121"/>
      <c r="BN75" s="120">
        <f t="shared" si="109"/>
        <v>6240.7607899999994</v>
      </c>
      <c r="BO75" s="123">
        <v>4222.067</v>
      </c>
      <c r="BP75" s="121">
        <f t="shared" si="110"/>
        <v>207.00700000000006</v>
      </c>
      <c r="BQ75" s="122">
        <f t="shared" si="111"/>
        <v>995.70367000000022</v>
      </c>
      <c r="BR75" s="121"/>
      <c r="BS75" s="120">
        <f t="shared" si="112"/>
        <v>7236.4644599999992</v>
      </c>
      <c r="BT75" s="123">
        <v>4951.0420000000004</v>
      </c>
      <c r="BU75" s="121">
        <f t="shared" si="113"/>
        <v>728.97500000000036</v>
      </c>
      <c r="BV75" s="122">
        <f t="shared" si="114"/>
        <v>3506.3697500000017</v>
      </c>
      <c r="BW75" s="121"/>
      <c r="BX75" s="120">
        <f t="shared" si="115"/>
        <v>10742.834210000001</v>
      </c>
      <c r="BY75" s="123">
        <v>5798.0910000000003</v>
      </c>
      <c r="BZ75" s="111">
        <f t="shared" si="76"/>
        <v>847.04899999999998</v>
      </c>
      <c r="CA75" s="122">
        <f t="shared" si="116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18"/>
        <v>205.96799999999985</v>
      </c>
      <c r="CF75" s="122">
        <f t="shared" si="119"/>
        <v>990.70607999999913</v>
      </c>
      <c r="CG75" s="121"/>
      <c r="CH75" s="144">
        <f t="shared" si="120"/>
        <v>5095.8459799999991</v>
      </c>
      <c r="CI75" s="123"/>
      <c r="CJ75" s="111"/>
      <c r="CK75" s="122">
        <f t="shared" si="137"/>
        <v>0</v>
      </c>
      <c r="CL75" s="121"/>
      <c r="CM75" s="120">
        <f t="shared" si="138"/>
        <v>5095.8459799999991</v>
      </c>
      <c r="CN75" s="121"/>
      <c r="CO75" s="196">
        <f t="shared" si="121"/>
        <v>5095.8459799999991</v>
      </c>
      <c r="CP75" s="111"/>
      <c r="CQ75" s="196">
        <f t="shared" si="122"/>
        <v>5095.8459799999991</v>
      </c>
      <c r="CR75" s="111"/>
      <c r="CS75" s="196">
        <f t="shared" si="123"/>
        <v>5095.8459799999991</v>
      </c>
      <c r="CT75" s="111"/>
      <c r="CU75" s="196">
        <f t="shared" si="124"/>
        <v>5095.8459799999991</v>
      </c>
      <c r="CV75" s="111"/>
      <c r="CW75" s="196">
        <f t="shared" si="125"/>
        <v>5095.8459799999991</v>
      </c>
      <c r="CX75" s="111"/>
      <c r="CY75" s="196">
        <f t="shared" si="126"/>
        <v>5095.8459799999991</v>
      </c>
      <c r="CZ75" s="111"/>
      <c r="DA75" s="196">
        <f t="shared" si="127"/>
        <v>5095.8459799999991</v>
      </c>
      <c r="DB75" s="111"/>
      <c r="DC75" s="196">
        <f t="shared" si="128"/>
        <v>5095.8459799999991</v>
      </c>
      <c r="DD75" s="111"/>
      <c r="DE75" s="196">
        <f t="shared" si="77"/>
        <v>5095.8459799999991</v>
      </c>
      <c r="DF75" s="111"/>
      <c r="DG75" s="196">
        <f t="shared" si="78"/>
        <v>5095.8459799999991</v>
      </c>
      <c r="DH75" s="111"/>
      <c r="DI75" s="196">
        <f t="shared" si="79"/>
        <v>5095.8459799999991</v>
      </c>
      <c r="DJ75" s="111"/>
      <c r="DK75" s="196">
        <f t="shared" si="80"/>
        <v>5095.8459799999991</v>
      </c>
      <c r="DL75" s="111"/>
      <c r="DM75" s="196">
        <f t="shared" si="81"/>
        <v>5095.8459799999991</v>
      </c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75"/>
        <v>0</v>
      </c>
      <c r="G76" s="186"/>
      <c r="H76" s="187">
        <v>1437.07</v>
      </c>
      <c r="I76" s="134">
        <f t="shared" si="129"/>
        <v>229.03999999999996</v>
      </c>
      <c r="J76" s="135">
        <f t="shared" si="130"/>
        <v>957.38719999999978</v>
      </c>
      <c r="K76" s="188">
        <v>1953.0429999999999</v>
      </c>
      <c r="L76" s="134">
        <f t="shared" si="131"/>
        <v>515.97299999999996</v>
      </c>
      <c r="M76" s="135">
        <f t="shared" si="132"/>
        <v>2342.5174199999997</v>
      </c>
      <c r="N76" s="135">
        <f t="shared" si="133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82"/>
        <v>0</v>
      </c>
      <c r="S76" s="135">
        <f t="shared" si="83"/>
        <v>0</v>
      </c>
      <c r="T76" s="135"/>
      <c r="U76" s="133">
        <f t="shared" si="84"/>
        <v>3232.08</v>
      </c>
      <c r="V76" s="134">
        <v>1953.0429999999999</v>
      </c>
      <c r="W76" s="134">
        <f t="shared" si="85"/>
        <v>0</v>
      </c>
      <c r="X76" s="135">
        <f t="shared" si="86"/>
        <v>0</v>
      </c>
      <c r="Y76" s="135"/>
      <c r="Z76" s="133">
        <f t="shared" si="87"/>
        <v>3232.08</v>
      </c>
      <c r="AA76" s="134">
        <f>VLOOKUP(B76,Лист3!$A$2:$C$175,3,FALSE)</f>
        <v>1953.0429999999999</v>
      </c>
      <c r="AB76" s="134">
        <f t="shared" si="88"/>
        <v>0</v>
      </c>
      <c r="AC76" s="135">
        <f t="shared" si="89"/>
        <v>0</v>
      </c>
      <c r="AD76" s="135"/>
      <c r="AE76" s="133">
        <f t="shared" si="90"/>
        <v>3232.08</v>
      </c>
      <c r="AF76" s="134">
        <f>VLOOKUP(A76,Лист4!$A$2:$F$175,6,FALSE)</f>
        <v>1953.0429999999999</v>
      </c>
      <c r="AG76" s="134">
        <f t="shared" si="91"/>
        <v>0</v>
      </c>
      <c r="AH76" s="135">
        <f t="shared" si="92"/>
        <v>0</v>
      </c>
      <c r="AI76" s="135">
        <v>3232.08</v>
      </c>
      <c r="AJ76" s="133">
        <f t="shared" si="93"/>
        <v>0</v>
      </c>
      <c r="AK76" s="134">
        <f>VLOOKUP(A76,Лист6!$A$2:$F$175,6,FALSE)</f>
        <v>1953.056</v>
      </c>
      <c r="AL76" s="134">
        <f t="shared" si="94"/>
        <v>1.3000000000147338E-2</v>
      </c>
      <c r="AM76" s="135">
        <f t="shared" si="95"/>
        <v>5.9020000000668912E-2</v>
      </c>
      <c r="AN76" s="135"/>
      <c r="AO76" s="133">
        <f t="shared" si="96"/>
        <v>5.9020000000668912E-2</v>
      </c>
      <c r="AP76" s="162">
        <v>2029.0940000000001</v>
      </c>
      <c r="AQ76" s="134">
        <f t="shared" si="97"/>
        <v>76.038000000000011</v>
      </c>
      <c r="AR76" s="134">
        <f t="shared" si="98"/>
        <v>345.21252000000004</v>
      </c>
      <c r="AS76" s="134"/>
      <c r="AT76" s="147">
        <f t="shared" si="99"/>
        <v>345.2715400000007</v>
      </c>
      <c r="AU76" s="136"/>
      <c r="AV76" s="134"/>
      <c r="AW76" s="135">
        <f t="shared" si="101"/>
        <v>0</v>
      </c>
      <c r="AX76" s="134"/>
      <c r="AY76" s="133">
        <f t="shared" si="102"/>
        <v>345.2715400000007</v>
      </c>
      <c r="AZ76" s="136"/>
      <c r="BA76" s="134">
        <f t="shared" si="135"/>
        <v>0</v>
      </c>
      <c r="BB76" s="122">
        <f t="shared" si="136"/>
        <v>0</v>
      </c>
      <c r="BC76" s="134"/>
      <c r="BD76" s="133">
        <f t="shared" si="103"/>
        <v>345.2715400000007</v>
      </c>
      <c r="BE76" s="136"/>
      <c r="BF76" s="134">
        <f t="shared" si="104"/>
        <v>0</v>
      </c>
      <c r="BG76" s="122">
        <f t="shared" si="105"/>
        <v>0</v>
      </c>
      <c r="BH76" s="134"/>
      <c r="BI76" s="133">
        <f t="shared" si="106"/>
        <v>345.2715400000007</v>
      </c>
      <c r="BJ76" s="136"/>
      <c r="BK76" s="134">
        <f t="shared" si="107"/>
        <v>0</v>
      </c>
      <c r="BL76" s="122">
        <f t="shared" si="108"/>
        <v>0</v>
      </c>
      <c r="BM76" s="134"/>
      <c r="BN76" s="120">
        <f t="shared" si="109"/>
        <v>345.2715400000007</v>
      </c>
      <c r="BO76" s="136"/>
      <c r="BP76" s="121">
        <f t="shared" si="110"/>
        <v>0</v>
      </c>
      <c r="BQ76" s="122">
        <f t="shared" si="111"/>
        <v>0</v>
      </c>
      <c r="BR76" s="134"/>
      <c r="BS76" s="120">
        <f t="shared" si="112"/>
        <v>345.2715400000007</v>
      </c>
      <c r="BT76" s="136"/>
      <c r="BU76" s="121">
        <f t="shared" si="113"/>
        <v>0</v>
      </c>
      <c r="BV76" s="122">
        <f t="shared" si="114"/>
        <v>0</v>
      </c>
      <c r="BW76" s="134"/>
      <c r="BX76" s="120">
        <f t="shared" si="115"/>
        <v>345.2715400000007</v>
      </c>
      <c r="BY76" s="136"/>
      <c r="BZ76" s="111">
        <f t="shared" si="76"/>
        <v>0</v>
      </c>
      <c r="CA76" s="122">
        <f t="shared" si="116"/>
        <v>0</v>
      </c>
      <c r="CB76" s="134"/>
      <c r="CC76" s="120">
        <f t="shared" si="117"/>
        <v>345.2715400000007</v>
      </c>
      <c r="CD76" s="136"/>
      <c r="CE76" s="111">
        <f t="shared" si="118"/>
        <v>0</v>
      </c>
      <c r="CF76" s="122">
        <f t="shared" si="119"/>
        <v>0</v>
      </c>
      <c r="CG76" s="134"/>
      <c r="CH76" s="120">
        <f t="shared" si="120"/>
        <v>345.2715400000007</v>
      </c>
      <c r="CI76" s="136"/>
      <c r="CJ76" s="111">
        <f t="shared" si="139"/>
        <v>0</v>
      </c>
      <c r="CK76" s="122">
        <f t="shared" si="137"/>
        <v>0</v>
      </c>
      <c r="CL76" s="134"/>
      <c r="CM76" s="120">
        <f t="shared" si="138"/>
        <v>345.2715400000007</v>
      </c>
      <c r="CN76" s="134"/>
      <c r="CO76" s="196">
        <f t="shared" si="121"/>
        <v>345.2715400000007</v>
      </c>
      <c r="CP76" s="111"/>
      <c r="CQ76" s="196">
        <f t="shared" si="122"/>
        <v>345.2715400000007</v>
      </c>
      <c r="CR76" s="111"/>
      <c r="CS76" s="196">
        <f t="shared" si="123"/>
        <v>345.2715400000007</v>
      </c>
      <c r="CT76" s="111"/>
      <c r="CU76" s="196">
        <f t="shared" si="124"/>
        <v>345.2715400000007</v>
      </c>
      <c r="CV76" s="111"/>
      <c r="CW76" s="196">
        <f t="shared" si="125"/>
        <v>345.2715400000007</v>
      </c>
      <c r="CX76" s="111"/>
      <c r="CY76" s="196">
        <f t="shared" si="126"/>
        <v>345.2715400000007</v>
      </c>
      <c r="CZ76" s="111"/>
      <c r="DA76" s="196">
        <f t="shared" si="127"/>
        <v>345.2715400000007</v>
      </c>
      <c r="DB76" s="111"/>
      <c r="DC76" s="196">
        <f t="shared" si="128"/>
        <v>345.2715400000007</v>
      </c>
      <c r="DD76" s="111"/>
      <c r="DE76" s="196">
        <f t="shared" si="77"/>
        <v>345.2715400000007</v>
      </c>
      <c r="DF76" s="111">
        <v>345.27</v>
      </c>
      <c r="DG76" s="196">
        <f t="shared" si="78"/>
        <v>1.5400000007161907E-3</v>
      </c>
      <c r="DH76" s="111"/>
      <c r="DI76" s="196">
        <f t="shared" si="79"/>
        <v>1.5400000007161907E-3</v>
      </c>
      <c r="DJ76" s="111"/>
      <c r="DK76" s="196">
        <f t="shared" si="80"/>
        <v>1.5400000007161907E-3</v>
      </c>
      <c r="DL76" s="111"/>
      <c r="DM76" s="196">
        <f t="shared" si="81"/>
        <v>1.5400000007161907E-3</v>
      </c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29"/>
        <v>1.9800000000000004</v>
      </c>
      <c r="J77" s="224">
        <f t="shared" si="130"/>
        <v>8.2764000000000006</v>
      </c>
      <c r="K77" s="225">
        <v>102.053</v>
      </c>
      <c r="L77" s="96">
        <f t="shared" si="131"/>
        <v>88.051000000000002</v>
      </c>
      <c r="M77" s="224">
        <f t="shared" si="132"/>
        <v>399.75154000000003</v>
      </c>
      <c r="N77" s="224">
        <f t="shared" si="133"/>
        <v>408.02794000000006</v>
      </c>
      <c r="O77" s="224">
        <f t="shared" ref="O77:O79" si="141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83"/>
        <v>0</v>
      </c>
      <c r="T77" s="224"/>
      <c r="U77" s="226">
        <f t="shared" si="84"/>
        <v>387.04</v>
      </c>
      <c r="V77" s="96">
        <v>102.053</v>
      </c>
      <c r="W77" s="96">
        <f t="shared" si="85"/>
        <v>0</v>
      </c>
      <c r="X77" s="224">
        <f t="shared" si="86"/>
        <v>0</v>
      </c>
      <c r="Y77" s="224"/>
      <c r="Z77" s="226">
        <f t="shared" si="87"/>
        <v>387.04</v>
      </c>
      <c r="AA77" s="96">
        <f>VLOOKUP(B77,Лист3!$A$2:$C$175,3,FALSE)</f>
        <v>102.053</v>
      </c>
      <c r="AB77" s="96">
        <f t="shared" si="88"/>
        <v>0</v>
      </c>
      <c r="AC77" s="224">
        <f t="shared" si="89"/>
        <v>0</v>
      </c>
      <c r="AD77" s="224"/>
      <c r="AE77" s="226">
        <f t="shared" si="90"/>
        <v>387.04</v>
      </c>
      <c r="AF77" s="96">
        <f>VLOOKUP(A77,Лист4!$A$2:$F$175,6,FALSE)</f>
        <v>102.053</v>
      </c>
      <c r="AG77" s="96">
        <f t="shared" si="91"/>
        <v>0</v>
      </c>
      <c r="AH77" s="224">
        <f t="shared" si="92"/>
        <v>0</v>
      </c>
      <c r="AI77" s="224"/>
      <c r="AJ77" s="226">
        <f t="shared" si="93"/>
        <v>387.04</v>
      </c>
      <c r="AK77" s="96">
        <f>VLOOKUP(A77,Лист6!$A$2:$F$175,6,FALSE)</f>
        <v>106.03700000000001</v>
      </c>
      <c r="AL77" s="96">
        <f t="shared" si="94"/>
        <v>3.9840000000000089</v>
      </c>
      <c r="AM77" s="224">
        <f t="shared" si="95"/>
        <v>18.087360000000039</v>
      </c>
      <c r="AN77" s="224"/>
      <c r="AO77" s="226">
        <f t="shared" si="96"/>
        <v>405.12736000000007</v>
      </c>
      <c r="AP77" s="91">
        <v>184.011</v>
      </c>
      <c r="AQ77" s="96">
        <f t="shared" si="97"/>
        <v>77.97399999999999</v>
      </c>
      <c r="AR77" s="96">
        <f t="shared" si="98"/>
        <v>354.00195999999994</v>
      </c>
      <c r="AS77" s="96"/>
      <c r="AT77" s="226">
        <f t="shared" si="99"/>
        <v>759.12932000000001</v>
      </c>
      <c r="AU77" s="91">
        <v>217.00899999999999</v>
      </c>
      <c r="AV77" s="96">
        <f t="shared" si="100"/>
        <v>32.99799999999999</v>
      </c>
      <c r="AW77" s="224">
        <f t="shared" si="101"/>
        <v>149.81091999999995</v>
      </c>
      <c r="AX77" s="96"/>
      <c r="AY77" s="226">
        <f t="shared" si="102"/>
        <v>908.9402399999999</v>
      </c>
      <c r="AZ77" s="91">
        <v>253.035</v>
      </c>
      <c r="BA77" s="96">
        <f t="shared" si="135"/>
        <v>36.02600000000001</v>
      </c>
      <c r="BB77" s="224">
        <f t="shared" si="136"/>
        <v>173.28506000000004</v>
      </c>
      <c r="BC77" s="96"/>
      <c r="BD77" s="226">
        <f t="shared" si="103"/>
        <v>1082.2253000000001</v>
      </c>
      <c r="BE77" s="91">
        <v>266.04000000000002</v>
      </c>
      <c r="BF77" s="96">
        <f t="shared" si="104"/>
        <v>13.005000000000024</v>
      </c>
      <c r="BG77" s="224">
        <f t="shared" si="105"/>
        <v>62.55405000000011</v>
      </c>
      <c r="BH77" s="96"/>
      <c r="BI77" s="226">
        <f t="shared" si="106"/>
        <v>1144.7793500000002</v>
      </c>
      <c r="BJ77" s="91">
        <v>317.07600000000002</v>
      </c>
      <c r="BK77" s="96">
        <f t="shared" si="107"/>
        <v>51.036000000000001</v>
      </c>
      <c r="BL77" s="224">
        <f t="shared" si="108"/>
        <v>245.48316</v>
      </c>
      <c r="BM77" s="96"/>
      <c r="BN77" s="226">
        <f t="shared" si="109"/>
        <v>1390.2625100000002</v>
      </c>
      <c r="BO77" s="91">
        <v>334.01400000000001</v>
      </c>
      <c r="BP77" s="96">
        <f t="shared" si="110"/>
        <v>16.937999999999988</v>
      </c>
      <c r="BQ77" s="224">
        <f t="shared" si="111"/>
        <v>81.471779999999939</v>
      </c>
      <c r="BR77" s="96"/>
      <c r="BS77" s="226">
        <f t="shared" si="112"/>
        <v>1471.7342900000001</v>
      </c>
      <c r="BT77" s="91">
        <v>334.01400000000001</v>
      </c>
      <c r="BU77" s="96">
        <f t="shared" si="113"/>
        <v>0</v>
      </c>
      <c r="BV77" s="224">
        <f t="shared" si="114"/>
        <v>0</v>
      </c>
      <c r="BW77" s="96"/>
      <c r="BX77" s="226">
        <f t="shared" si="115"/>
        <v>1471.7342900000001</v>
      </c>
      <c r="BY77" s="91">
        <v>334.01400000000001</v>
      </c>
      <c r="BZ77" s="217">
        <f t="shared" si="76"/>
        <v>0</v>
      </c>
      <c r="CA77" s="224">
        <f t="shared" si="116"/>
        <v>0</v>
      </c>
      <c r="CB77" s="96"/>
      <c r="CC77" s="226">
        <f t="shared" si="117"/>
        <v>1471.7342900000001</v>
      </c>
      <c r="CD77" s="91">
        <v>334.01400000000001</v>
      </c>
      <c r="CE77" s="217">
        <f t="shared" si="118"/>
        <v>0</v>
      </c>
      <c r="CF77" s="224">
        <f t="shared" si="119"/>
        <v>0</v>
      </c>
      <c r="CG77" s="96"/>
      <c r="CH77" s="226">
        <f t="shared" si="120"/>
        <v>1471.7342900000001</v>
      </c>
      <c r="CI77" s="91">
        <v>334.01400000000001</v>
      </c>
      <c r="CJ77" s="217">
        <f t="shared" si="139"/>
        <v>0</v>
      </c>
      <c r="CK77" s="224">
        <f t="shared" si="137"/>
        <v>0</v>
      </c>
      <c r="CL77" s="96"/>
      <c r="CM77" s="287">
        <f t="shared" si="138"/>
        <v>1471.7342900000001</v>
      </c>
      <c r="CN77" s="217"/>
      <c r="CO77" s="289">
        <f t="shared" si="121"/>
        <v>1471.7342900000001</v>
      </c>
      <c r="CP77" s="217"/>
      <c r="CQ77" s="289">
        <f t="shared" si="122"/>
        <v>1471.7342900000001</v>
      </c>
      <c r="CR77" s="217"/>
      <c r="CS77" s="289">
        <f t="shared" si="123"/>
        <v>1471.7342900000001</v>
      </c>
      <c r="CT77" s="217"/>
      <c r="CU77" s="289">
        <f t="shared" si="124"/>
        <v>1471.7342900000001</v>
      </c>
      <c r="CV77" s="217"/>
      <c r="CW77" s="289">
        <f t="shared" si="125"/>
        <v>1471.7342900000001</v>
      </c>
      <c r="CX77" s="217"/>
      <c r="CY77" s="289">
        <f t="shared" si="126"/>
        <v>1471.7342900000001</v>
      </c>
      <c r="CZ77" s="217"/>
      <c r="DA77" s="289">
        <f t="shared" si="127"/>
        <v>1471.7342900000001</v>
      </c>
      <c r="DB77" s="217"/>
      <c r="DC77" s="289">
        <f t="shared" si="128"/>
        <v>1471.7342900000001</v>
      </c>
      <c r="DD77" s="217"/>
      <c r="DE77" s="289">
        <f t="shared" si="77"/>
        <v>1471.7342900000001</v>
      </c>
      <c r="DF77" s="217"/>
      <c r="DG77" s="289">
        <f t="shared" si="78"/>
        <v>1471.7342900000001</v>
      </c>
      <c r="DH77" s="217"/>
      <c r="DI77" s="289">
        <f t="shared" si="79"/>
        <v>1471.7342900000001</v>
      </c>
      <c r="DJ77" s="217"/>
      <c r="DK77" s="289">
        <f t="shared" si="80"/>
        <v>1471.7342900000001</v>
      </c>
      <c r="DL77" s="217"/>
      <c r="DM77" s="289">
        <f t="shared" si="81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42">G78/4.18</f>
        <v>135.98086124401914</v>
      </c>
      <c r="G78" s="182">
        <v>568.4</v>
      </c>
      <c r="H78" s="183">
        <v>2912.0070000000001</v>
      </c>
      <c r="I78" s="121">
        <f t="shared" si="129"/>
        <v>809.00199999999995</v>
      </c>
      <c r="J78" s="122">
        <f t="shared" si="130"/>
        <v>3381.6283599999997</v>
      </c>
      <c r="K78" s="184">
        <v>3412.0079999999998</v>
      </c>
      <c r="L78" s="121">
        <f t="shared" si="131"/>
        <v>500.00099999999975</v>
      </c>
      <c r="M78" s="122">
        <f t="shared" si="132"/>
        <v>2270.004539999999</v>
      </c>
      <c r="N78" s="122">
        <f t="shared" si="133"/>
        <v>6220.0328999999983</v>
      </c>
      <c r="O78" s="122">
        <f t="shared" si="141"/>
        <v>11299.992899999997</v>
      </c>
      <c r="P78" s="120">
        <v>-4758.99</v>
      </c>
      <c r="Q78" s="121">
        <v>3448.07</v>
      </c>
      <c r="R78" s="121">
        <f t="shared" si="82"/>
        <v>36.062000000000353</v>
      </c>
      <c r="S78" s="122">
        <f t="shared" si="83"/>
        <v>163.72148000000161</v>
      </c>
      <c r="T78" s="122"/>
      <c r="U78" s="120">
        <f t="shared" si="84"/>
        <v>-4595.2685199999978</v>
      </c>
      <c r="V78" s="121">
        <v>3597.0920000000001</v>
      </c>
      <c r="W78" s="121">
        <f t="shared" si="85"/>
        <v>149.02199999999993</v>
      </c>
      <c r="X78" s="122">
        <f t="shared" si="86"/>
        <v>676.55987999999968</v>
      </c>
      <c r="Y78" s="122"/>
      <c r="Z78" s="120">
        <f t="shared" si="87"/>
        <v>-3918.708639999998</v>
      </c>
      <c r="AA78" s="121">
        <f>VLOOKUP(B78,Лист3!$A$2:$C$175,3,FALSE)</f>
        <v>3643.0509999999999</v>
      </c>
      <c r="AB78" s="121">
        <f t="shared" si="88"/>
        <v>45.958999999999833</v>
      </c>
      <c r="AC78" s="122">
        <f t="shared" si="89"/>
        <v>208.65385999999924</v>
      </c>
      <c r="AD78" s="122"/>
      <c r="AE78" s="120">
        <f t="shared" si="90"/>
        <v>-3710.0547799999986</v>
      </c>
      <c r="AF78" s="121">
        <f>VLOOKUP(A78,Лист4!$A$2:$F$175,6,FALSE)</f>
        <v>3722.05</v>
      </c>
      <c r="AG78" s="121">
        <f t="shared" si="91"/>
        <v>78.999000000000251</v>
      </c>
      <c r="AH78" s="122">
        <f t="shared" si="92"/>
        <v>358.65546000000114</v>
      </c>
      <c r="AI78" s="122"/>
      <c r="AJ78" s="120">
        <f t="shared" si="93"/>
        <v>-3351.3993199999973</v>
      </c>
      <c r="AK78" s="121">
        <f>VLOOKUP(A78,Лист6!$A$2:$F$175,6,FALSE)</f>
        <v>3814.011</v>
      </c>
      <c r="AL78" s="121">
        <f t="shared" si="94"/>
        <v>91.960999999999785</v>
      </c>
      <c r="AM78" s="122">
        <f t="shared" si="95"/>
        <v>417.502939999999</v>
      </c>
      <c r="AN78" s="122"/>
      <c r="AO78" s="120">
        <f t="shared" si="96"/>
        <v>-2933.8963799999983</v>
      </c>
      <c r="AP78" s="123">
        <v>4035.0650000000001</v>
      </c>
      <c r="AQ78" s="121">
        <f t="shared" si="97"/>
        <v>221.05400000000009</v>
      </c>
      <c r="AR78" s="121">
        <f t="shared" si="98"/>
        <v>1003.5851600000004</v>
      </c>
      <c r="AS78" s="121"/>
      <c r="AT78" s="120">
        <f t="shared" si="99"/>
        <v>-1930.3112199999978</v>
      </c>
      <c r="AU78" s="170">
        <v>4182</v>
      </c>
      <c r="AV78" s="121">
        <f t="shared" si="100"/>
        <v>146.93499999999995</v>
      </c>
      <c r="AW78" s="122">
        <f t="shared" si="101"/>
        <v>667.08489999999972</v>
      </c>
      <c r="AX78" s="121"/>
      <c r="AY78" s="157">
        <f t="shared" si="102"/>
        <v>-1263.2263199999979</v>
      </c>
      <c r="AZ78" s="123"/>
      <c r="BA78" s="121"/>
      <c r="BB78" s="122">
        <f t="shared" si="136"/>
        <v>0</v>
      </c>
      <c r="BC78" s="121"/>
      <c r="BD78" s="120">
        <f t="shared" si="103"/>
        <v>-1263.2263199999979</v>
      </c>
      <c r="BE78" s="123"/>
      <c r="BF78" s="121">
        <f t="shared" si="104"/>
        <v>0</v>
      </c>
      <c r="BG78" s="122">
        <f t="shared" si="105"/>
        <v>0</v>
      </c>
      <c r="BH78" s="121"/>
      <c r="BI78" s="120">
        <f t="shared" si="106"/>
        <v>-1263.2263199999979</v>
      </c>
      <c r="BJ78" s="123"/>
      <c r="BK78" s="121">
        <f t="shared" si="107"/>
        <v>0</v>
      </c>
      <c r="BL78" s="122">
        <f t="shared" si="108"/>
        <v>0</v>
      </c>
      <c r="BM78" s="121"/>
      <c r="BN78" s="120">
        <f t="shared" si="109"/>
        <v>-1263.2263199999979</v>
      </c>
      <c r="BO78" s="123"/>
      <c r="BP78" s="121">
        <f t="shared" si="110"/>
        <v>0</v>
      </c>
      <c r="BQ78" s="122">
        <f t="shared" si="111"/>
        <v>0</v>
      </c>
      <c r="BR78" s="121"/>
      <c r="BS78" s="120">
        <f t="shared" si="112"/>
        <v>-1263.2263199999979</v>
      </c>
      <c r="BT78" s="123"/>
      <c r="BU78" s="121">
        <f t="shared" si="113"/>
        <v>0</v>
      </c>
      <c r="BV78" s="122">
        <f t="shared" si="114"/>
        <v>0</v>
      </c>
      <c r="BW78" s="121"/>
      <c r="BX78" s="120">
        <f t="shared" si="115"/>
        <v>-1263.2263199999979</v>
      </c>
      <c r="BY78" s="123"/>
      <c r="BZ78" s="111">
        <f t="shared" si="76"/>
        <v>0</v>
      </c>
      <c r="CA78" s="122">
        <f t="shared" si="116"/>
        <v>0</v>
      </c>
      <c r="CB78" s="121"/>
      <c r="CC78" s="120">
        <f t="shared" si="117"/>
        <v>-1263.2263199999979</v>
      </c>
      <c r="CD78" s="123"/>
      <c r="CE78" s="111">
        <f t="shared" si="118"/>
        <v>0</v>
      </c>
      <c r="CF78" s="122">
        <f t="shared" si="119"/>
        <v>0</v>
      </c>
      <c r="CG78" s="121"/>
      <c r="CH78" s="120">
        <f t="shared" si="120"/>
        <v>-1263.2263199999979</v>
      </c>
      <c r="CI78" s="123"/>
      <c r="CJ78" s="111">
        <f t="shared" si="139"/>
        <v>0</v>
      </c>
      <c r="CK78" s="122">
        <f t="shared" si="137"/>
        <v>0</v>
      </c>
      <c r="CL78" s="121"/>
      <c r="CM78" s="120">
        <f t="shared" si="138"/>
        <v>-1263.2263199999979</v>
      </c>
      <c r="CN78" s="121"/>
      <c r="CO78" s="152">
        <f t="shared" si="121"/>
        <v>-1263.2263199999979</v>
      </c>
      <c r="CP78" s="121"/>
      <c r="CQ78" s="152">
        <f t="shared" si="122"/>
        <v>-1263.2263199999979</v>
      </c>
      <c r="CR78" s="121"/>
      <c r="CS78" s="196">
        <f t="shared" si="123"/>
        <v>-1263.2263199999979</v>
      </c>
      <c r="CT78" s="121"/>
      <c r="CU78" s="196">
        <f t="shared" si="124"/>
        <v>-1263.2263199999979</v>
      </c>
      <c r="CV78" s="121"/>
      <c r="CW78" s="196">
        <f t="shared" si="125"/>
        <v>-1263.2263199999979</v>
      </c>
      <c r="CX78" s="121"/>
      <c r="CY78" s="196">
        <f t="shared" si="126"/>
        <v>-1263.2263199999979</v>
      </c>
      <c r="CZ78" s="121"/>
      <c r="DA78" s="196">
        <f t="shared" si="127"/>
        <v>-1263.2263199999979</v>
      </c>
      <c r="DB78" s="121"/>
      <c r="DC78" s="196">
        <f t="shared" si="128"/>
        <v>-1263.2263199999979</v>
      </c>
      <c r="DD78" s="121"/>
      <c r="DE78" s="196">
        <f t="shared" si="77"/>
        <v>-1263.2263199999979</v>
      </c>
      <c r="DF78" s="121"/>
      <c r="DG78" s="196">
        <f t="shared" si="78"/>
        <v>-1263.2263199999979</v>
      </c>
      <c r="DH78" s="121"/>
      <c r="DI78" s="196">
        <f t="shared" si="79"/>
        <v>-1263.2263199999979</v>
      </c>
      <c r="DJ78" s="121"/>
      <c r="DK78" s="196">
        <f t="shared" si="80"/>
        <v>-1263.2263199999979</v>
      </c>
      <c r="DL78" s="121"/>
      <c r="DM78" s="196">
        <f t="shared" si="81"/>
        <v>-1263.2263199999979</v>
      </c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42"/>
        <v>0</v>
      </c>
      <c r="G79" s="182">
        <v>0</v>
      </c>
      <c r="H79" s="183">
        <v>64.048000000000002</v>
      </c>
      <c r="I79" s="121">
        <f t="shared" si="129"/>
        <v>64.048000000000002</v>
      </c>
      <c r="J79" s="122">
        <f t="shared" si="130"/>
        <v>267.72064</v>
      </c>
      <c r="K79" s="184">
        <v>300.07600000000002</v>
      </c>
      <c r="L79" s="121">
        <f t="shared" si="131"/>
        <v>236.02800000000002</v>
      </c>
      <c r="M79" s="122">
        <f t="shared" si="132"/>
        <v>1071.5671200000002</v>
      </c>
      <c r="N79" s="122">
        <f t="shared" si="133"/>
        <v>1339.2877600000002</v>
      </c>
      <c r="O79" s="122">
        <f t="shared" si="141"/>
        <v>903.03776000000016</v>
      </c>
      <c r="P79" s="120">
        <v>436.25</v>
      </c>
      <c r="Q79" s="121">
        <v>300.07600000000002</v>
      </c>
      <c r="R79" s="121">
        <f t="shared" si="82"/>
        <v>0</v>
      </c>
      <c r="S79" s="122">
        <f t="shared" si="83"/>
        <v>0</v>
      </c>
      <c r="T79" s="122"/>
      <c r="U79" s="120">
        <f t="shared" si="84"/>
        <v>436.25</v>
      </c>
      <c r="V79" s="121">
        <v>301.00099999999998</v>
      </c>
      <c r="W79" s="121">
        <f t="shared" si="85"/>
        <v>0.92499999999995453</v>
      </c>
      <c r="X79" s="122">
        <f t="shared" si="86"/>
        <v>4.1994999999997935</v>
      </c>
      <c r="Y79" s="122">
        <v>436.25</v>
      </c>
      <c r="Z79" s="120">
        <f t="shared" si="87"/>
        <v>4.1994999999997731</v>
      </c>
      <c r="AA79" s="121">
        <f>VLOOKUP(B79,Лист3!$A$2:$C$175,3,FALSE)</f>
        <v>301.00099999999998</v>
      </c>
      <c r="AB79" s="121">
        <f t="shared" si="88"/>
        <v>0</v>
      </c>
      <c r="AC79" s="122">
        <f t="shared" si="89"/>
        <v>0</v>
      </c>
      <c r="AD79" s="122"/>
      <c r="AE79" s="120">
        <f t="shared" si="90"/>
        <v>4.1994999999997731</v>
      </c>
      <c r="AF79" s="121">
        <f>VLOOKUP(A79,Лист4!$A$2:$F$175,6,FALSE)</f>
        <v>301.00099999999998</v>
      </c>
      <c r="AG79" s="121">
        <f t="shared" si="91"/>
        <v>0</v>
      </c>
      <c r="AH79" s="122">
        <f t="shared" si="92"/>
        <v>0</v>
      </c>
      <c r="AI79" s="122"/>
      <c r="AJ79" s="120">
        <f t="shared" si="93"/>
        <v>4.1994999999997731</v>
      </c>
      <c r="AK79" s="121">
        <f>VLOOKUP(A79,Лист6!$A$2:$F$175,6,FALSE)</f>
        <v>301.01600000000002</v>
      </c>
      <c r="AL79" s="121">
        <f t="shared" si="94"/>
        <v>1.5000000000043201E-2</v>
      </c>
      <c r="AM79" s="122">
        <f t="shared" si="95"/>
        <v>6.8100000000196129E-2</v>
      </c>
      <c r="AN79" s="122">
        <v>500</v>
      </c>
      <c r="AO79" s="120">
        <f t="shared" si="96"/>
        <v>-495.73240000000004</v>
      </c>
      <c r="AP79" s="123">
        <v>362.04599999999999</v>
      </c>
      <c r="AQ79" s="121">
        <f t="shared" si="97"/>
        <v>61.029999999999973</v>
      </c>
      <c r="AR79" s="121">
        <f t="shared" si="98"/>
        <v>277.07619999999986</v>
      </c>
      <c r="AS79" s="121"/>
      <c r="AT79" s="120">
        <f t="shared" si="99"/>
        <v>-218.65620000000018</v>
      </c>
      <c r="AU79" s="123">
        <v>654.00800000000004</v>
      </c>
      <c r="AV79" s="121">
        <f t="shared" si="100"/>
        <v>291.96200000000005</v>
      </c>
      <c r="AW79" s="122">
        <f t="shared" si="101"/>
        <v>1325.5074800000002</v>
      </c>
      <c r="AX79" s="121"/>
      <c r="AY79" s="120">
        <f t="shared" si="102"/>
        <v>1106.8512800000001</v>
      </c>
      <c r="AZ79" s="123">
        <v>901.04600000000005</v>
      </c>
      <c r="BA79" s="121">
        <f t="shared" si="135"/>
        <v>247.03800000000001</v>
      </c>
      <c r="BB79" s="122">
        <f t="shared" si="136"/>
        <v>1188.25278</v>
      </c>
      <c r="BC79" s="121">
        <v>277.08</v>
      </c>
      <c r="BD79" s="120">
        <f t="shared" si="103"/>
        <v>2018.0240600000002</v>
      </c>
      <c r="BE79" s="170">
        <v>982.07799999999997</v>
      </c>
      <c r="BF79" s="121">
        <f t="shared" si="104"/>
        <v>81.031999999999925</v>
      </c>
      <c r="BG79" s="122">
        <f t="shared" si="105"/>
        <v>389.76391999999959</v>
      </c>
      <c r="BH79" s="121"/>
      <c r="BI79" s="144">
        <f t="shared" si="106"/>
        <v>2407.7879799999996</v>
      </c>
      <c r="BJ79" s="123"/>
      <c r="BK79" s="121"/>
      <c r="BL79" s="122">
        <f t="shared" si="108"/>
        <v>0</v>
      </c>
      <c r="BM79" s="121"/>
      <c r="BN79" s="120">
        <f t="shared" si="109"/>
        <v>2407.7879799999996</v>
      </c>
      <c r="BO79" s="123"/>
      <c r="BP79" s="121">
        <f t="shared" si="110"/>
        <v>0</v>
      </c>
      <c r="BQ79" s="122">
        <f t="shared" si="111"/>
        <v>0</v>
      </c>
      <c r="BR79" s="121"/>
      <c r="BS79" s="120">
        <f t="shared" si="112"/>
        <v>2407.7879799999996</v>
      </c>
      <c r="BT79" s="123"/>
      <c r="BU79" s="121">
        <f t="shared" si="113"/>
        <v>0</v>
      </c>
      <c r="BV79" s="122">
        <f t="shared" si="114"/>
        <v>0</v>
      </c>
      <c r="BW79" s="121"/>
      <c r="BX79" s="120">
        <f t="shared" si="115"/>
        <v>2407.7879799999996</v>
      </c>
      <c r="BY79" s="123"/>
      <c r="BZ79" s="111">
        <f t="shared" si="76"/>
        <v>0</v>
      </c>
      <c r="CA79" s="122">
        <f t="shared" si="116"/>
        <v>0</v>
      </c>
      <c r="CB79" s="121"/>
      <c r="CC79" s="120">
        <f t="shared" si="117"/>
        <v>2407.7879799999996</v>
      </c>
      <c r="CD79" s="123"/>
      <c r="CE79" s="111">
        <f t="shared" si="118"/>
        <v>0</v>
      </c>
      <c r="CF79" s="122">
        <f t="shared" si="119"/>
        <v>0</v>
      </c>
      <c r="CG79" s="121"/>
      <c r="CH79" s="120">
        <f t="shared" si="120"/>
        <v>2407.7879799999996</v>
      </c>
      <c r="CI79" s="123"/>
      <c r="CJ79" s="111">
        <f t="shared" si="139"/>
        <v>0</v>
      </c>
      <c r="CK79" s="122">
        <f t="shared" si="137"/>
        <v>0</v>
      </c>
      <c r="CL79" s="121"/>
      <c r="CM79" s="120">
        <f t="shared" si="138"/>
        <v>2407.7879799999996</v>
      </c>
      <c r="CN79" s="121"/>
      <c r="CO79" s="196">
        <f t="shared" si="121"/>
        <v>2407.7879799999996</v>
      </c>
      <c r="CP79" s="111">
        <v>2745</v>
      </c>
      <c r="CQ79" s="196">
        <f t="shared" si="122"/>
        <v>-337.21202000000039</v>
      </c>
      <c r="CR79" s="111"/>
      <c r="CS79" s="196">
        <f t="shared" si="123"/>
        <v>-337.21202000000039</v>
      </c>
      <c r="CT79" s="111"/>
      <c r="CU79" s="196">
        <f t="shared" si="124"/>
        <v>-337.21202000000039</v>
      </c>
      <c r="CV79" s="111"/>
      <c r="CW79" s="196">
        <f t="shared" si="125"/>
        <v>-337.21202000000039</v>
      </c>
      <c r="CX79" s="111"/>
      <c r="CY79" s="196">
        <f t="shared" si="126"/>
        <v>-337.21202000000039</v>
      </c>
      <c r="CZ79" s="111"/>
      <c r="DA79" s="196">
        <f t="shared" si="127"/>
        <v>-337.21202000000039</v>
      </c>
      <c r="DB79" s="111"/>
      <c r="DC79" s="196">
        <f t="shared" si="128"/>
        <v>-337.21202000000039</v>
      </c>
      <c r="DD79" s="111"/>
      <c r="DE79" s="196">
        <f t="shared" si="77"/>
        <v>-337.21202000000039</v>
      </c>
      <c r="DF79" s="111"/>
      <c r="DG79" s="196">
        <f t="shared" si="78"/>
        <v>-337.21202000000039</v>
      </c>
      <c r="DH79" s="111"/>
      <c r="DI79" s="196">
        <f t="shared" si="79"/>
        <v>-337.21202000000039</v>
      </c>
      <c r="DJ79" s="111"/>
      <c r="DK79" s="196">
        <f t="shared" si="80"/>
        <v>-337.21202000000039</v>
      </c>
      <c r="DL79" s="111"/>
      <c r="DM79" s="196">
        <f t="shared" si="81"/>
        <v>-337.21202000000039</v>
      </c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42"/>
        <v>111.98086124401914</v>
      </c>
      <c r="G80" s="182">
        <v>468.08</v>
      </c>
      <c r="H80" s="183">
        <v>921.01400000000001</v>
      </c>
      <c r="I80" s="121">
        <f t="shared" si="129"/>
        <v>574.98500000000001</v>
      </c>
      <c r="J80" s="122">
        <f t="shared" si="130"/>
        <v>2403.4373000000001</v>
      </c>
      <c r="K80" s="184">
        <v>1392.057</v>
      </c>
      <c r="L80" s="121">
        <f t="shared" si="131"/>
        <v>471.04300000000001</v>
      </c>
      <c r="M80" s="122">
        <f t="shared" si="132"/>
        <v>2138.5352200000002</v>
      </c>
      <c r="N80" s="122">
        <f t="shared" si="133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82"/>
        <v>386.96000000000004</v>
      </c>
      <c r="S80" s="122">
        <f t="shared" si="83"/>
        <v>1756.7984000000001</v>
      </c>
      <c r="T80" s="122">
        <f>300+1000</f>
        <v>1300</v>
      </c>
      <c r="U80" s="133">
        <f t="shared" si="84"/>
        <v>1382.9284000000002</v>
      </c>
      <c r="V80" s="121">
        <v>1963.0609999999999</v>
      </c>
      <c r="W80" s="134">
        <f t="shared" si="85"/>
        <v>184.04399999999987</v>
      </c>
      <c r="X80" s="135">
        <f t="shared" si="86"/>
        <v>835.55975999999941</v>
      </c>
      <c r="Y80" s="135">
        <v>1300</v>
      </c>
      <c r="Z80" s="133">
        <f t="shared" si="87"/>
        <v>918.48815999999988</v>
      </c>
      <c r="AA80" s="134">
        <f>VLOOKUP(B80,Лист3!$A$2:$C$175,3,FALSE)</f>
        <v>2203.0970000000002</v>
      </c>
      <c r="AB80" s="134">
        <f t="shared" si="88"/>
        <v>240.03600000000029</v>
      </c>
      <c r="AC80" s="135">
        <f t="shared" si="89"/>
        <v>1089.7634400000013</v>
      </c>
      <c r="AD80" s="135">
        <v>850</v>
      </c>
      <c r="AE80" s="133">
        <f t="shared" si="90"/>
        <v>1158.2516000000012</v>
      </c>
      <c r="AF80" s="140">
        <f>VLOOKUP(A80,Лист4!$A$2:$F$175,6,FALSE)</f>
        <v>2309.0949999999998</v>
      </c>
      <c r="AG80" s="134">
        <f t="shared" si="91"/>
        <v>105.99799999999959</v>
      </c>
      <c r="AH80" s="135">
        <f t="shared" si="92"/>
        <v>481.23091999999815</v>
      </c>
      <c r="AI80" s="135">
        <v>1200</v>
      </c>
      <c r="AJ80" s="138">
        <f t="shared" si="93"/>
        <v>439.48251999999934</v>
      </c>
      <c r="AK80" s="134"/>
      <c r="AL80" s="134"/>
      <c r="AM80" s="135"/>
      <c r="AN80" s="135"/>
      <c r="AO80" s="133">
        <f t="shared" si="96"/>
        <v>439.48251999999934</v>
      </c>
      <c r="AP80" s="136"/>
      <c r="AQ80" s="134"/>
      <c r="AR80" s="134">
        <f t="shared" si="98"/>
        <v>0</v>
      </c>
      <c r="AS80" s="134"/>
      <c r="AT80" s="133">
        <f t="shared" si="99"/>
        <v>439.48251999999934</v>
      </c>
      <c r="AU80" s="136"/>
      <c r="AV80" s="134">
        <f t="shared" si="100"/>
        <v>0</v>
      </c>
      <c r="AW80" s="135">
        <f t="shared" si="101"/>
        <v>0</v>
      </c>
      <c r="AX80" s="134"/>
      <c r="AY80" s="133">
        <f t="shared" si="102"/>
        <v>439.48251999999934</v>
      </c>
      <c r="AZ80" s="136"/>
      <c r="BA80" s="134">
        <f t="shared" si="135"/>
        <v>0</v>
      </c>
      <c r="BB80" s="122">
        <f t="shared" si="136"/>
        <v>0</v>
      </c>
      <c r="BC80" s="134"/>
      <c r="BD80" s="133">
        <f t="shared" si="103"/>
        <v>439.48251999999934</v>
      </c>
      <c r="BE80" s="136"/>
      <c r="BF80" s="134">
        <f t="shared" si="104"/>
        <v>0</v>
      </c>
      <c r="BG80" s="122">
        <f t="shared" si="105"/>
        <v>0</v>
      </c>
      <c r="BH80" s="134">
        <v>1629</v>
      </c>
      <c r="BI80" s="133">
        <f t="shared" si="106"/>
        <v>-1189.5174800000007</v>
      </c>
      <c r="BJ80" s="136"/>
      <c r="BK80" s="134">
        <f t="shared" si="107"/>
        <v>0</v>
      </c>
      <c r="BL80" s="122">
        <f t="shared" si="108"/>
        <v>0</v>
      </c>
      <c r="BM80" s="134"/>
      <c r="BN80" s="158">
        <f t="shared" si="109"/>
        <v>-1189.5174800000007</v>
      </c>
      <c r="BO80" s="136"/>
      <c r="BP80" s="121">
        <f t="shared" si="110"/>
        <v>0</v>
      </c>
      <c r="BQ80" s="122">
        <f t="shared" si="111"/>
        <v>0</v>
      </c>
      <c r="BR80" s="134"/>
      <c r="BS80" s="120">
        <f t="shared" si="112"/>
        <v>-1189.5174800000007</v>
      </c>
      <c r="BT80" s="136"/>
      <c r="BU80" s="121">
        <f t="shared" si="113"/>
        <v>0</v>
      </c>
      <c r="BV80" s="122">
        <f t="shared" si="114"/>
        <v>0</v>
      </c>
      <c r="BW80" s="134"/>
      <c r="BX80" s="120">
        <f t="shared" si="115"/>
        <v>-1189.5174800000007</v>
      </c>
      <c r="BY80" s="136"/>
      <c r="BZ80" s="111">
        <f t="shared" si="76"/>
        <v>0</v>
      </c>
      <c r="CA80" s="122">
        <f t="shared" si="116"/>
        <v>0</v>
      </c>
      <c r="CB80" s="134"/>
      <c r="CC80" s="120">
        <f t="shared" si="117"/>
        <v>-1189.5174800000007</v>
      </c>
      <c r="CD80" s="136"/>
      <c r="CE80" s="111">
        <f t="shared" si="118"/>
        <v>0</v>
      </c>
      <c r="CF80" s="122">
        <f t="shared" si="119"/>
        <v>0</v>
      </c>
      <c r="CG80" s="134"/>
      <c r="CH80" s="120">
        <f t="shared" si="120"/>
        <v>-1189.5174800000007</v>
      </c>
      <c r="CI80" s="136"/>
      <c r="CJ80" s="111">
        <f t="shared" si="139"/>
        <v>0</v>
      </c>
      <c r="CK80" s="122">
        <f t="shared" si="137"/>
        <v>0</v>
      </c>
      <c r="CL80" s="134"/>
      <c r="CM80" s="120">
        <f t="shared" si="138"/>
        <v>-1189.5174800000007</v>
      </c>
      <c r="CN80" s="134"/>
      <c r="CO80" s="152">
        <f t="shared" si="121"/>
        <v>-1189.5174800000007</v>
      </c>
      <c r="CP80" s="134"/>
      <c r="CQ80" s="152">
        <f t="shared" si="122"/>
        <v>-1189.5174800000007</v>
      </c>
      <c r="CR80" s="134"/>
      <c r="CS80" s="196">
        <f t="shared" si="123"/>
        <v>-1189.5174800000007</v>
      </c>
      <c r="CT80" s="134"/>
      <c r="CU80" s="196">
        <f t="shared" si="124"/>
        <v>-1189.5174800000007</v>
      </c>
      <c r="CV80" s="134"/>
      <c r="CW80" s="196">
        <f t="shared" si="125"/>
        <v>-1189.5174800000007</v>
      </c>
      <c r="CX80" s="134"/>
      <c r="CY80" s="196">
        <f t="shared" si="126"/>
        <v>-1189.5174800000007</v>
      </c>
      <c r="CZ80" s="134"/>
      <c r="DA80" s="196">
        <f t="shared" si="127"/>
        <v>-1189.5174800000007</v>
      </c>
      <c r="DB80" s="134">
        <v>-1189.52</v>
      </c>
      <c r="DC80" s="196">
        <f t="shared" si="128"/>
        <v>2.5199999993219535E-3</v>
      </c>
      <c r="DD80" s="134"/>
      <c r="DE80" s="196">
        <f t="shared" si="77"/>
        <v>2.5199999993219535E-3</v>
      </c>
      <c r="DF80" s="134"/>
      <c r="DG80" s="196">
        <f t="shared" si="78"/>
        <v>2.5199999993219535E-3</v>
      </c>
      <c r="DH80" s="134"/>
      <c r="DI80" s="196">
        <f t="shared" si="79"/>
        <v>2.5199999993219535E-3</v>
      </c>
      <c r="DJ80" s="134"/>
      <c r="DK80" s="196">
        <f t="shared" si="80"/>
        <v>2.5199999993219535E-3</v>
      </c>
      <c r="DL80" s="134"/>
      <c r="DM80" s="196">
        <f t="shared" si="81"/>
        <v>2.5199999993219535E-3</v>
      </c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29"/>
        <v>0</v>
      </c>
      <c r="J81" s="122">
        <f t="shared" si="130"/>
        <v>0</v>
      </c>
      <c r="K81" s="184">
        <v>7.024</v>
      </c>
      <c r="L81" s="121">
        <f t="shared" si="131"/>
        <v>7.024</v>
      </c>
      <c r="M81" s="122">
        <f t="shared" si="132"/>
        <v>31.888960000000001</v>
      </c>
      <c r="N81" s="122">
        <f t="shared" si="133"/>
        <v>31.888960000000001</v>
      </c>
      <c r="O81" s="122">
        <v>0</v>
      </c>
      <c r="P81" s="120">
        <f t="shared" si="134"/>
        <v>31.888960000000001</v>
      </c>
      <c r="Q81" s="121">
        <v>7.024</v>
      </c>
      <c r="R81" s="121">
        <f t="shared" si="82"/>
        <v>0</v>
      </c>
      <c r="S81" s="122">
        <f t="shared" si="83"/>
        <v>0</v>
      </c>
      <c r="T81" s="122"/>
      <c r="U81" s="120">
        <f t="shared" si="84"/>
        <v>31.888960000000001</v>
      </c>
      <c r="V81" s="121">
        <v>7.024</v>
      </c>
      <c r="W81" s="121">
        <f t="shared" si="85"/>
        <v>0</v>
      </c>
      <c r="X81" s="122">
        <f t="shared" si="86"/>
        <v>0</v>
      </c>
      <c r="Y81" s="122"/>
      <c r="Z81" s="120">
        <f t="shared" si="87"/>
        <v>31.888960000000001</v>
      </c>
      <c r="AA81" s="121">
        <v>7.024</v>
      </c>
      <c r="AB81" s="121">
        <f t="shared" si="88"/>
        <v>0</v>
      </c>
      <c r="AC81" s="122">
        <f t="shared" si="89"/>
        <v>0</v>
      </c>
      <c r="AD81" s="122"/>
      <c r="AE81" s="120">
        <f t="shared" si="90"/>
        <v>31.888960000000001</v>
      </c>
      <c r="AF81" s="121">
        <f>VLOOKUP(A81,Лист4!$A$2:$F$175,6,FALSE)</f>
        <v>7.024</v>
      </c>
      <c r="AG81" s="121">
        <f t="shared" si="91"/>
        <v>0</v>
      </c>
      <c r="AH81" s="122">
        <f t="shared" si="92"/>
        <v>0</v>
      </c>
      <c r="AI81" s="122"/>
      <c r="AJ81" s="120">
        <f t="shared" si="93"/>
        <v>31.888960000000001</v>
      </c>
      <c r="AK81" s="121">
        <f>VLOOKUP(A81,Лист6!$A$2:$F$175,6,FALSE)</f>
        <v>7.0919999999999996</v>
      </c>
      <c r="AL81" s="121">
        <f t="shared" si="94"/>
        <v>6.7999999999999616E-2</v>
      </c>
      <c r="AM81" s="122">
        <f t="shared" si="95"/>
        <v>0.30871999999999827</v>
      </c>
      <c r="AN81" s="122"/>
      <c r="AO81" s="120">
        <f t="shared" si="96"/>
        <v>32.197679999999998</v>
      </c>
      <c r="AP81" s="123">
        <v>14.010999999999999</v>
      </c>
      <c r="AQ81" s="121">
        <f t="shared" si="97"/>
        <v>6.9189999999999996</v>
      </c>
      <c r="AR81" s="121">
        <f t="shared" si="98"/>
        <v>31.41226</v>
      </c>
      <c r="AS81" s="121"/>
      <c r="AT81" s="120">
        <f t="shared" si="99"/>
        <v>63.609939999999995</v>
      </c>
      <c r="AU81" s="123">
        <v>27.006</v>
      </c>
      <c r="AV81" s="121">
        <f t="shared" si="100"/>
        <v>12.995000000000001</v>
      </c>
      <c r="AW81" s="122">
        <f t="shared" si="101"/>
        <v>58.997300000000003</v>
      </c>
      <c r="AX81" s="121"/>
      <c r="AY81" s="120">
        <f t="shared" si="102"/>
        <v>122.60723999999999</v>
      </c>
      <c r="AZ81" s="123">
        <v>51.072000000000003</v>
      </c>
      <c r="BA81" s="121">
        <f t="shared" si="135"/>
        <v>24.066000000000003</v>
      </c>
      <c r="BB81" s="122">
        <f t="shared" si="136"/>
        <v>115.75746000000001</v>
      </c>
      <c r="BC81" s="121"/>
      <c r="BD81" s="120">
        <f t="shared" si="103"/>
        <v>238.3647</v>
      </c>
      <c r="BE81" s="123">
        <v>61.088999999999999</v>
      </c>
      <c r="BF81" s="121">
        <f t="shared" si="104"/>
        <v>10.016999999999996</v>
      </c>
      <c r="BG81" s="122">
        <f t="shared" si="105"/>
        <v>48.181769999999979</v>
      </c>
      <c r="BH81" s="121"/>
      <c r="BI81" s="120">
        <f t="shared" si="106"/>
        <v>286.54647</v>
      </c>
      <c r="BJ81" s="123">
        <v>73.004999999999995</v>
      </c>
      <c r="BK81" s="121">
        <f t="shared" si="107"/>
        <v>11.915999999999997</v>
      </c>
      <c r="BL81" s="122">
        <f t="shared" si="108"/>
        <v>57.315959999999983</v>
      </c>
      <c r="BM81" s="121"/>
      <c r="BN81" s="120">
        <f t="shared" si="109"/>
        <v>343.86242999999996</v>
      </c>
      <c r="BO81" s="214">
        <v>99.02</v>
      </c>
      <c r="BP81" s="121">
        <f t="shared" si="110"/>
        <v>26.015000000000001</v>
      </c>
      <c r="BQ81" s="122">
        <f t="shared" si="111"/>
        <v>125.13215</v>
      </c>
      <c r="BR81" s="121"/>
      <c r="BS81" s="180">
        <f t="shared" si="112"/>
        <v>468.99457999999993</v>
      </c>
      <c r="BT81" s="214"/>
      <c r="BU81" s="179"/>
      <c r="BV81" s="212">
        <f t="shared" si="114"/>
        <v>0</v>
      </c>
      <c r="BW81" s="179"/>
      <c r="BX81" s="180">
        <f t="shared" si="115"/>
        <v>468.99457999999993</v>
      </c>
      <c r="BY81" s="214"/>
      <c r="BZ81" s="179">
        <f>BY81-BT81</f>
        <v>0</v>
      </c>
      <c r="CA81" s="212">
        <f t="shared" si="116"/>
        <v>0</v>
      </c>
      <c r="CB81" s="179"/>
      <c r="CC81" s="180">
        <f t="shared" si="117"/>
        <v>468.99457999999993</v>
      </c>
      <c r="CD81" s="214"/>
      <c r="CE81" s="179">
        <f t="shared" si="118"/>
        <v>0</v>
      </c>
      <c r="CF81" s="212">
        <f t="shared" si="119"/>
        <v>0</v>
      </c>
      <c r="CG81" s="179"/>
      <c r="CH81" s="180">
        <f t="shared" si="120"/>
        <v>468.99457999999993</v>
      </c>
      <c r="CI81" s="214"/>
      <c r="CJ81" s="179">
        <f t="shared" si="139"/>
        <v>0</v>
      </c>
      <c r="CK81" s="212">
        <f t="shared" si="137"/>
        <v>0</v>
      </c>
      <c r="CL81" s="179"/>
      <c r="CM81" s="180">
        <f t="shared" si="138"/>
        <v>468.99457999999993</v>
      </c>
      <c r="CN81" s="179"/>
      <c r="CO81" s="196">
        <f t="shared" si="121"/>
        <v>468.99457999999993</v>
      </c>
      <c r="CP81" s="111"/>
      <c r="CQ81" s="196">
        <f t="shared" si="122"/>
        <v>468.99457999999993</v>
      </c>
      <c r="CR81" s="111"/>
      <c r="CS81" s="196">
        <f t="shared" si="123"/>
        <v>468.99457999999993</v>
      </c>
      <c r="CT81" s="111"/>
      <c r="CU81" s="196">
        <f t="shared" si="124"/>
        <v>468.99457999999993</v>
      </c>
      <c r="CV81" s="111">
        <v>500</v>
      </c>
      <c r="CW81" s="196">
        <f t="shared" si="125"/>
        <v>-31.005420000000072</v>
      </c>
      <c r="CX81" s="111"/>
      <c r="CY81" s="196">
        <f t="shared" si="126"/>
        <v>-31.005420000000072</v>
      </c>
      <c r="CZ81" s="111"/>
      <c r="DA81" s="196">
        <f t="shared" si="127"/>
        <v>-31.005420000000072</v>
      </c>
      <c r="DB81" s="111"/>
      <c r="DC81" s="196">
        <f t="shared" si="128"/>
        <v>-31.005420000000072</v>
      </c>
      <c r="DD81" s="111"/>
      <c r="DE81" s="196">
        <f t="shared" si="77"/>
        <v>-31.005420000000072</v>
      </c>
      <c r="DF81" s="111"/>
      <c r="DG81" s="196">
        <f t="shared" si="78"/>
        <v>-31.005420000000072</v>
      </c>
      <c r="DH81" s="111"/>
      <c r="DI81" s="196">
        <f t="shared" si="79"/>
        <v>-31.005420000000072</v>
      </c>
      <c r="DJ81" s="111"/>
      <c r="DK81" s="196">
        <f t="shared" si="80"/>
        <v>-31.005420000000072</v>
      </c>
      <c r="DL81" s="111"/>
      <c r="DM81" s="196">
        <f t="shared" si="81"/>
        <v>-31.005420000000072</v>
      </c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43">G82/4.18</f>
        <v>0</v>
      </c>
      <c r="G82" s="246"/>
      <c r="H82" s="247">
        <v>417.07600000000002</v>
      </c>
      <c r="I82" s="248">
        <f t="shared" si="129"/>
        <v>417.07600000000002</v>
      </c>
      <c r="J82" s="249">
        <f t="shared" si="130"/>
        <v>1743.3776800000001</v>
      </c>
      <c r="K82" s="250">
        <v>1244.02</v>
      </c>
      <c r="L82" s="248">
        <f t="shared" si="131"/>
        <v>826.94399999999996</v>
      </c>
      <c r="M82" s="249">
        <f t="shared" si="132"/>
        <v>3754.3257599999997</v>
      </c>
      <c r="N82" s="249">
        <f t="shared" si="133"/>
        <v>5497.7034399999993</v>
      </c>
      <c r="O82" s="249">
        <f t="shared" ref="O82" si="144">C82+G82+J82+M82-P82</f>
        <v>2349.9334399999993</v>
      </c>
      <c r="P82" s="251">
        <v>3147.77</v>
      </c>
      <c r="Q82" s="248">
        <v>1410.048</v>
      </c>
      <c r="R82" s="248">
        <f t="shared" si="82"/>
        <v>166.02800000000002</v>
      </c>
      <c r="S82" s="249">
        <f t="shared" si="83"/>
        <v>753.76712000000009</v>
      </c>
      <c r="T82" s="249"/>
      <c r="U82" s="226">
        <f t="shared" si="84"/>
        <v>3901.53712</v>
      </c>
      <c r="V82" s="248">
        <v>2237.0479999999998</v>
      </c>
      <c r="W82" s="248">
        <f t="shared" si="85"/>
        <v>826.99999999999977</v>
      </c>
      <c r="X82" s="249">
        <f t="shared" si="86"/>
        <v>3754.579999999999</v>
      </c>
      <c r="Y82" s="249"/>
      <c r="Z82" s="226">
        <f t="shared" si="87"/>
        <v>7656.117119999999</v>
      </c>
      <c r="AA82" s="248">
        <f>VLOOKUP(B82,Лист3!$A$2:$C$175,3,FALSE)</f>
        <v>2666.0419999999999</v>
      </c>
      <c r="AB82" s="248">
        <f t="shared" si="88"/>
        <v>428.99400000000014</v>
      </c>
      <c r="AC82" s="249">
        <f t="shared" si="89"/>
        <v>1947.6327600000006</v>
      </c>
      <c r="AD82" s="249"/>
      <c r="AE82" s="226">
        <f t="shared" si="90"/>
        <v>9603.7498799999994</v>
      </c>
      <c r="AF82" s="96">
        <f>VLOOKUP(A82,Лист4!$A$2:$F$175,6,FALSE)</f>
        <v>3058.0030000000002</v>
      </c>
      <c r="AG82" s="248">
        <f t="shared" si="91"/>
        <v>391.96100000000024</v>
      </c>
      <c r="AH82" s="249">
        <f t="shared" si="92"/>
        <v>1779.5029400000012</v>
      </c>
      <c r="AI82" s="249">
        <v>300</v>
      </c>
      <c r="AJ82" s="226">
        <f t="shared" si="93"/>
        <v>11083.252820000002</v>
      </c>
      <c r="AK82" s="96">
        <f>VLOOKUP(A82,Лист6!$A$2:$F$175,6,FALSE)</f>
        <v>3741.098</v>
      </c>
      <c r="AL82" s="248">
        <f t="shared" si="94"/>
        <v>683.0949999999998</v>
      </c>
      <c r="AM82" s="249">
        <f t="shared" si="95"/>
        <v>3101.251299999999</v>
      </c>
      <c r="AN82" s="249"/>
      <c r="AO82" s="226">
        <f t="shared" si="96"/>
        <v>14184.504120000001</v>
      </c>
      <c r="AP82" s="93">
        <v>4004.0010000000002</v>
      </c>
      <c r="AQ82" s="96">
        <f t="shared" si="97"/>
        <v>262.90300000000025</v>
      </c>
      <c r="AR82" s="96">
        <f t="shared" si="98"/>
        <v>1193.5796200000011</v>
      </c>
      <c r="AS82" s="96"/>
      <c r="AT82" s="226">
        <f t="shared" si="99"/>
        <v>15378.083740000002</v>
      </c>
      <c r="AU82" s="93">
        <v>4021.0709999999999</v>
      </c>
      <c r="AV82" s="96">
        <f t="shared" si="100"/>
        <v>17.069999999999709</v>
      </c>
      <c r="AW82" s="224">
        <f t="shared" si="101"/>
        <v>77.497799999998676</v>
      </c>
      <c r="AX82" s="96"/>
      <c r="AY82" s="226">
        <f t="shared" si="102"/>
        <v>15455.581540000001</v>
      </c>
      <c r="AZ82" s="93">
        <v>4021.0709999999999</v>
      </c>
      <c r="BA82" s="96">
        <f t="shared" si="135"/>
        <v>0</v>
      </c>
      <c r="BB82" s="224">
        <f t="shared" si="136"/>
        <v>0</v>
      </c>
      <c r="BC82" s="96"/>
      <c r="BD82" s="226">
        <f t="shared" si="103"/>
        <v>15455.581540000001</v>
      </c>
      <c r="BE82" s="93">
        <v>4021.0709999999999</v>
      </c>
      <c r="BF82" s="96">
        <f t="shared" si="104"/>
        <v>0</v>
      </c>
      <c r="BG82" s="224">
        <f t="shared" si="105"/>
        <v>0</v>
      </c>
      <c r="BH82" s="96"/>
      <c r="BI82" s="226">
        <f t="shared" si="106"/>
        <v>15455.581540000001</v>
      </c>
      <c r="BJ82" s="93">
        <v>4021.0709999999999</v>
      </c>
      <c r="BK82" s="96">
        <f t="shared" si="107"/>
        <v>0</v>
      </c>
      <c r="BL82" s="224">
        <f t="shared" si="108"/>
        <v>0</v>
      </c>
      <c r="BM82" s="96"/>
      <c r="BN82" s="226">
        <f t="shared" si="109"/>
        <v>15455.581540000001</v>
      </c>
      <c r="BO82" s="93">
        <v>4021.0709999999999</v>
      </c>
      <c r="BP82" s="96">
        <f t="shared" si="110"/>
        <v>0</v>
      </c>
      <c r="BQ82" s="224">
        <f t="shared" si="111"/>
        <v>0</v>
      </c>
      <c r="BR82" s="96"/>
      <c r="BS82" s="226">
        <f t="shared" si="112"/>
        <v>15455.581540000001</v>
      </c>
      <c r="BT82" s="93">
        <v>4021.0709999999999</v>
      </c>
      <c r="BU82" s="96">
        <f t="shared" si="113"/>
        <v>0</v>
      </c>
      <c r="BV82" s="224">
        <f t="shared" si="114"/>
        <v>0</v>
      </c>
      <c r="BW82" s="96"/>
      <c r="BX82" s="226">
        <f t="shared" si="115"/>
        <v>15455.581540000001</v>
      </c>
      <c r="BY82" s="93">
        <v>4021.0709999999999</v>
      </c>
      <c r="BZ82" s="217">
        <f t="shared" si="76"/>
        <v>0</v>
      </c>
      <c r="CA82" s="224">
        <f t="shared" si="116"/>
        <v>0</v>
      </c>
      <c r="CB82" s="96"/>
      <c r="CC82" s="226">
        <f t="shared" si="117"/>
        <v>15455.581540000001</v>
      </c>
      <c r="CD82" s="93">
        <v>4021.0709999999999</v>
      </c>
      <c r="CE82" s="217">
        <f t="shared" si="118"/>
        <v>0</v>
      </c>
      <c r="CF82" s="224">
        <f t="shared" si="119"/>
        <v>0</v>
      </c>
      <c r="CG82" s="96"/>
      <c r="CH82" s="226">
        <f t="shared" si="120"/>
        <v>15455.581540000001</v>
      </c>
      <c r="CI82" s="93">
        <v>4021.0709999999999</v>
      </c>
      <c r="CJ82" s="217">
        <f t="shared" si="139"/>
        <v>0</v>
      </c>
      <c r="CK82" s="224">
        <f t="shared" si="137"/>
        <v>0</v>
      </c>
      <c r="CL82" s="96"/>
      <c r="CM82" s="287">
        <f t="shared" si="138"/>
        <v>15455.581540000001</v>
      </c>
      <c r="CN82" s="217"/>
      <c r="CO82" s="289">
        <f t="shared" si="121"/>
        <v>15455.581540000001</v>
      </c>
      <c r="CP82" s="217"/>
      <c r="CQ82" s="289">
        <f t="shared" si="122"/>
        <v>15455.581540000001</v>
      </c>
      <c r="CR82" s="217"/>
      <c r="CS82" s="289">
        <f t="shared" si="123"/>
        <v>15455.581540000001</v>
      </c>
      <c r="CT82" s="217"/>
      <c r="CU82" s="289">
        <f t="shared" si="124"/>
        <v>15455.581540000001</v>
      </c>
      <c r="CV82" s="217"/>
      <c r="CW82" s="289">
        <f t="shared" si="125"/>
        <v>15455.581540000001</v>
      </c>
      <c r="CX82" s="217"/>
      <c r="CY82" s="289">
        <f t="shared" si="126"/>
        <v>15455.581540000001</v>
      </c>
      <c r="CZ82" s="217"/>
      <c r="DA82" s="289">
        <f t="shared" si="127"/>
        <v>15455.581540000001</v>
      </c>
      <c r="DB82" s="217"/>
      <c r="DC82" s="289">
        <f t="shared" si="128"/>
        <v>15455.581540000001</v>
      </c>
      <c r="DD82" s="217"/>
      <c r="DE82" s="289">
        <f t="shared" si="77"/>
        <v>15455.581540000001</v>
      </c>
      <c r="DF82" s="217"/>
      <c r="DG82" s="289">
        <f t="shared" si="78"/>
        <v>15455.581540000001</v>
      </c>
      <c r="DH82" s="217"/>
      <c r="DI82" s="289">
        <f t="shared" si="79"/>
        <v>15455.581540000001</v>
      </c>
      <c r="DJ82" s="217"/>
      <c r="DK82" s="289">
        <f t="shared" si="80"/>
        <v>15455.581540000001</v>
      </c>
      <c r="DL82" s="217"/>
      <c r="DM82" s="289">
        <f t="shared" si="81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43"/>
        <v>125.0263157894737</v>
      </c>
      <c r="G83" s="182">
        <v>522.61</v>
      </c>
      <c r="H83" s="183">
        <v>1495.0809999999999</v>
      </c>
      <c r="I83" s="121">
        <f t="shared" si="129"/>
        <v>339.04299999999989</v>
      </c>
      <c r="J83" s="122">
        <f t="shared" si="130"/>
        <v>1417.1997399999996</v>
      </c>
      <c r="K83" s="184">
        <v>1804.0329999999999</v>
      </c>
      <c r="L83" s="121">
        <f t="shared" si="131"/>
        <v>308.952</v>
      </c>
      <c r="M83" s="122">
        <f t="shared" si="132"/>
        <v>1402.6420800000001</v>
      </c>
      <c r="N83" s="122">
        <f t="shared" si="133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82"/>
        <v>15.972000000000207</v>
      </c>
      <c r="S83" s="122">
        <f t="shared" si="83"/>
        <v>72.512880000000948</v>
      </c>
      <c r="T83" s="122"/>
      <c r="U83" s="120">
        <f t="shared" si="84"/>
        <v>764.72288000000094</v>
      </c>
      <c r="V83" s="121">
        <v>1843.08</v>
      </c>
      <c r="W83" s="121">
        <f t="shared" si="85"/>
        <v>23.074999999999818</v>
      </c>
      <c r="X83" s="122">
        <f t="shared" si="86"/>
        <v>104.76049999999917</v>
      </c>
      <c r="Y83" s="122">
        <v>700</v>
      </c>
      <c r="Z83" s="120">
        <f t="shared" si="87"/>
        <v>169.48338000000012</v>
      </c>
      <c r="AA83" s="121">
        <f>VLOOKUP(B83,Лист3!$A$2:$C$175,3,FALSE)</f>
        <v>1852.0360000000001</v>
      </c>
      <c r="AB83" s="121">
        <f t="shared" si="88"/>
        <v>8.956000000000131</v>
      </c>
      <c r="AC83" s="122">
        <f t="shared" si="89"/>
        <v>40.660240000000591</v>
      </c>
      <c r="AD83" s="122"/>
      <c r="AE83" s="120">
        <f t="shared" si="90"/>
        <v>210.14362000000071</v>
      </c>
      <c r="AF83" s="121">
        <f>VLOOKUP(A83,Лист4!$A$2:$F$175,6,FALSE)</f>
        <v>1866.0650000000001</v>
      </c>
      <c r="AG83" s="121">
        <f t="shared" si="91"/>
        <v>14.028999999999996</v>
      </c>
      <c r="AH83" s="122">
        <f t="shared" si="92"/>
        <v>63.691659999999985</v>
      </c>
      <c r="AI83" s="122"/>
      <c r="AJ83" s="120">
        <f t="shared" si="93"/>
        <v>273.83528000000069</v>
      </c>
      <c r="AK83" s="121">
        <f>VLOOKUP(A83,Лист6!$A$2:$F$175,6,FALSE)</f>
        <v>1883.07</v>
      </c>
      <c r="AL83" s="121">
        <f t="shared" si="94"/>
        <v>17.004999999999882</v>
      </c>
      <c r="AM83" s="122">
        <f t="shared" si="95"/>
        <v>77.202699999999467</v>
      </c>
      <c r="AN83" s="122"/>
      <c r="AO83" s="120">
        <f t="shared" si="96"/>
        <v>351.03798000000018</v>
      </c>
      <c r="AP83" s="123">
        <v>1927.069</v>
      </c>
      <c r="AQ83" s="121">
        <f t="shared" si="97"/>
        <v>43.999000000000024</v>
      </c>
      <c r="AR83" s="121">
        <f t="shared" si="98"/>
        <v>199.75546000000011</v>
      </c>
      <c r="AS83" s="121"/>
      <c r="AT83" s="120">
        <f t="shared" si="99"/>
        <v>550.79344000000026</v>
      </c>
      <c r="AU83" s="123">
        <v>2027.0509999999999</v>
      </c>
      <c r="AV83" s="121">
        <f t="shared" si="100"/>
        <v>99.981999999999971</v>
      </c>
      <c r="AW83" s="122">
        <f t="shared" si="101"/>
        <v>453.91827999999987</v>
      </c>
      <c r="AX83" s="121">
        <v>1000</v>
      </c>
      <c r="AY83" s="120">
        <f t="shared" si="102"/>
        <v>4.7117200000001276</v>
      </c>
      <c r="AZ83" s="170">
        <v>2078.0189999999998</v>
      </c>
      <c r="BA83" s="121">
        <f t="shared" si="135"/>
        <v>50.967999999999847</v>
      </c>
      <c r="BB83" s="122">
        <f t="shared" si="136"/>
        <v>245.15607999999924</v>
      </c>
      <c r="BC83" s="121"/>
      <c r="BD83" s="144">
        <f t="shared" si="103"/>
        <v>249.86779999999936</v>
      </c>
      <c r="BE83" s="123"/>
      <c r="BF83" s="121"/>
      <c r="BG83" s="122">
        <f t="shared" si="105"/>
        <v>0</v>
      </c>
      <c r="BH83" s="121"/>
      <c r="BI83" s="120">
        <f t="shared" si="106"/>
        <v>249.86779999999936</v>
      </c>
      <c r="BJ83" s="123"/>
      <c r="BK83" s="121">
        <f t="shared" si="107"/>
        <v>0</v>
      </c>
      <c r="BL83" s="122">
        <f t="shared" si="108"/>
        <v>0</v>
      </c>
      <c r="BM83" s="121"/>
      <c r="BN83" s="198">
        <f t="shared" si="109"/>
        <v>249.86779999999936</v>
      </c>
      <c r="BO83" s="123"/>
      <c r="BP83" s="121">
        <f t="shared" si="110"/>
        <v>0</v>
      </c>
      <c r="BQ83" s="122">
        <f t="shared" si="111"/>
        <v>0</v>
      </c>
      <c r="BR83" s="121"/>
      <c r="BS83" s="120">
        <f t="shared" si="112"/>
        <v>249.86779999999936</v>
      </c>
      <c r="BT83" s="123"/>
      <c r="BU83" s="121">
        <f t="shared" si="113"/>
        <v>0</v>
      </c>
      <c r="BV83" s="122">
        <f t="shared" si="114"/>
        <v>0</v>
      </c>
      <c r="BW83" s="121"/>
      <c r="BX83" s="120">
        <f t="shared" si="115"/>
        <v>249.86779999999936</v>
      </c>
      <c r="BY83" s="123"/>
      <c r="BZ83" s="111">
        <f t="shared" si="76"/>
        <v>0</v>
      </c>
      <c r="CA83" s="122">
        <f t="shared" si="116"/>
        <v>0</v>
      </c>
      <c r="CB83" s="121"/>
      <c r="CC83" s="120">
        <f t="shared" si="117"/>
        <v>249.86779999999936</v>
      </c>
      <c r="CD83" s="123"/>
      <c r="CE83" s="111">
        <f t="shared" si="118"/>
        <v>0</v>
      </c>
      <c r="CF83" s="122">
        <f t="shared" si="119"/>
        <v>0</v>
      </c>
      <c r="CG83" s="121"/>
      <c r="CH83" s="120">
        <f t="shared" si="120"/>
        <v>249.86779999999936</v>
      </c>
      <c r="CI83" s="123"/>
      <c r="CJ83" s="111">
        <f t="shared" si="139"/>
        <v>0</v>
      </c>
      <c r="CK83" s="122">
        <f t="shared" si="137"/>
        <v>0</v>
      </c>
      <c r="CL83" s="121"/>
      <c r="CM83" s="120">
        <f t="shared" si="138"/>
        <v>249.86779999999936</v>
      </c>
      <c r="CN83" s="121"/>
      <c r="CO83" s="196">
        <f t="shared" si="121"/>
        <v>249.86779999999936</v>
      </c>
      <c r="CP83" s="111"/>
      <c r="CQ83" s="196">
        <f t="shared" si="122"/>
        <v>249.86779999999936</v>
      </c>
      <c r="CR83" s="111"/>
      <c r="CS83" s="196">
        <f t="shared" si="123"/>
        <v>249.86779999999936</v>
      </c>
      <c r="CT83" s="111"/>
      <c r="CU83" s="196">
        <f t="shared" si="124"/>
        <v>249.86779999999936</v>
      </c>
      <c r="CV83" s="111"/>
      <c r="CW83" s="196">
        <f t="shared" si="125"/>
        <v>249.86779999999936</v>
      </c>
      <c r="CX83" s="111"/>
      <c r="CY83" s="196">
        <f t="shared" si="126"/>
        <v>249.86779999999936</v>
      </c>
      <c r="CZ83" s="111"/>
      <c r="DA83" s="196">
        <f t="shared" si="127"/>
        <v>249.86779999999936</v>
      </c>
      <c r="DB83" s="111"/>
      <c r="DC83" s="196">
        <f t="shared" si="128"/>
        <v>249.86779999999936</v>
      </c>
      <c r="DD83" s="111"/>
      <c r="DE83" s="196">
        <f t="shared" si="77"/>
        <v>249.86779999999936</v>
      </c>
      <c r="DF83" s="111"/>
      <c r="DG83" s="196">
        <f t="shared" si="78"/>
        <v>249.86779999999936</v>
      </c>
      <c r="DH83" s="111"/>
      <c r="DI83" s="196">
        <f t="shared" si="79"/>
        <v>249.86779999999936</v>
      </c>
      <c r="DJ83" s="111"/>
      <c r="DK83" s="196">
        <f t="shared" si="80"/>
        <v>249.86779999999936</v>
      </c>
      <c r="DL83" s="111"/>
      <c r="DM83" s="196">
        <f t="shared" si="81"/>
        <v>249.86779999999936</v>
      </c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43"/>
        <v>2.9928229665071773</v>
      </c>
      <c r="G84" s="222">
        <v>12.51</v>
      </c>
      <c r="H84" s="223">
        <v>405.017</v>
      </c>
      <c r="I84" s="96">
        <f t="shared" si="129"/>
        <v>241.006</v>
      </c>
      <c r="J84" s="224">
        <f t="shared" si="130"/>
        <v>1007.4050799999999</v>
      </c>
      <c r="K84" s="225">
        <v>1995.077</v>
      </c>
      <c r="L84" s="96">
        <f t="shared" si="131"/>
        <v>1590.06</v>
      </c>
      <c r="M84" s="224">
        <f t="shared" si="132"/>
        <v>7218.8724000000002</v>
      </c>
      <c r="N84" s="224">
        <f t="shared" si="133"/>
        <v>8238.7874800000009</v>
      </c>
      <c r="O84" s="224">
        <v>0</v>
      </c>
      <c r="P84" s="226">
        <f t="shared" si="134"/>
        <v>8303.1574800000017</v>
      </c>
      <c r="Q84" s="96">
        <v>2012.0440000000001</v>
      </c>
      <c r="R84" s="96">
        <f t="shared" si="82"/>
        <v>16.967000000000098</v>
      </c>
      <c r="S84" s="224">
        <f t="shared" si="83"/>
        <v>77.030180000000442</v>
      </c>
      <c r="T84" s="224"/>
      <c r="U84" s="226">
        <f t="shared" si="84"/>
        <v>8380.1876600000014</v>
      </c>
      <c r="V84" s="96">
        <v>2035.0889999999999</v>
      </c>
      <c r="W84" s="96">
        <f t="shared" si="85"/>
        <v>23.044999999999845</v>
      </c>
      <c r="X84" s="224">
        <f t="shared" si="86"/>
        <v>104.62429999999929</v>
      </c>
      <c r="Y84" s="224"/>
      <c r="Z84" s="226">
        <f t="shared" si="87"/>
        <v>8484.8119600000009</v>
      </c>
      <c r="AA84" s="96">
        <f>VLOOKUP(B84,Лист3!$A$2:$C$175,3,FALSE)</f>
        <v>2051.096</v>
      </c>
      <c r="AB84" s="96">
        <f t="shared" si="88"/>
        <v>16.007000000000062</v>
      </c>
      <c r="AC84" s="224">
        <f t="shared" si="89"/>
        <v>72.671780000000282</v>
      </c>
      <c r="AD84" s="224"/>
      <c r="AE84" s="226">
        <f t="shared" si="90"/>
        <v>8557.4837400000015</v>
      </c>
      <c r="AF84" s="96">
        <f>VLOOKUP(A84,Лист4!$A$2:$F$175,6,FALSE)</f>
        <v>2055.0740000000001</v>
      </c>
      <c r="AG84" s="96">
        <f t="shared" si="91"/>
        <v>3.9780000000000655</v>
      </c>
      <c r="AH84" s="224">
        <f t="shared" si="92"/>
        <v>18.060120000000296</v>
      </c>
      <c r="AI84" s="224"/>
      <c r="AJ84" s="226">
        <f t="shared" si="93"/>
        <v>8575.5438600000016</v>
      </c>
      <c r="AK84" s="96">
        <f>VLOOKUP(A84,Лист6!$A$2:$F$175,6,FALSE)</f>
        <v>2171.029</v>
      </c>
      <c r="AL84" s="96">
        <f t="shared" si="94"/>
        <v>115.95499999999993</v>
      </c>
      <c r="AM84" s="224">
        <f t="shared" si="95"/>
        <v>526.43569999999966</v>
      </c>
      <c r="AN84" s="224"/>
      <c r="AO84" s="226">
        <f t="shared" si="96"/>
        <v>9101.9795600000016</v>
      </c>
      <c r="AP84" s="91">
        <v>2469.0120000000002</v>
      </c>
      <c r="AQ84" s="96">
        <f t="shared" si="97"/>
        <v>297.98300000000017</v>
      </c>
      <c r="AR84" s="96">
        <f t="shared" si="98"/>
        <v>1352.8428200000008</v>
      </c>
      <c r="AS84" s="96"/>
      <c r="AT84" s="226">
        <f t="shared" si="99"/>
        <v>10454.822380000001</v>
      </c>
      <c r="AU84" s="91">
        <v>2839.0940000000001</v>
      </c>
      <c r="AV84" s="96">
        <f t="shared" si="100"/>
        <v>370.08199999999988</v>
      </c>
      <c r="AW84" s="224">
        <f t="shared" si="101"/>
        <v>1680.1722799999995</v>
      </c>
      <c r="AX84" s="96"/>
      <c r="AY84" s="226">
        <f t="shared" si="102"/>
        <v>12134.99466</v>
      </c>
      <c r="AZ84" s="91">
        <v>3318.0390000000002</v>
      </c>
      <c r="BA84" s="96">
        <f t="shared" si="135"/>
        <v>478.94500000000016</v>
      </c>
      <c r="BB84" s="224">
        <f t="shared" si="136"/>
        <v>2303.7254500000008</v>
      </c>
      <c r="BC84" s="96"/>
      <c r="BD84" s="226">
        <f t="shared" si="103"/>
        <v>14438.720110000002</v>
      </c>
      <c r="BE84" s="91">
        <v>3642.0749999999998</v>
      </c>
      <c r="BF84" s="96">
        <f t="shared" si="104"/>
        <v>324.0359999999996</v>
      </c>
      <c r="BG84" s="224">
        <f t="shared" si="105"/>
        <v>1558.6131599999981</v>
      </c>
      <c r="BH84" s="96"/>
      <c r="BI84" s="226">
        <f t="shared" si="106"/>
        <v>15997.333269999999</v>
      </c>
      <c r="BJ84" s="91">
        <v>4026.087</v>
      </c>
      <c r="BK84" s="96">
        <f t="shared" si="107"/>
        <v>384.01200000000017</v>
      </c>
      <c r="BL84" s="224">
        <f t="shared" si="108"/>
        <v>1847.0977200000007</v>
      </c>
      <c r="BM84" s="96"/>
      <c r="BN84" s="226">
        <f t="shared" si="109"/>
        <v>17844.430990000001</v>
      </c>
      <c r="BO84" s="91">
        <v>4525.01</v>
      </c>
      <c r="BP84" s="96">
        <f t="shared" si="110"/>
        <v>498.92300000000023</v>
      </c>
      <c r="BQ84" s="224">
        <f t="shared" si="111"/>
        <v>2399.8196300000009</v>
      </c>
      <c r="BR84" s="96"/>
      <c r="BS84" s="226">
        <f t="shared" si="112"/>
        <v>20244.250620000003</v>
      </c>
      <c r="BT84" s="91">
        <v>4566.0590000000002</v>
      </c>
      <c r="BU84" s="96">
        <f t="shared" si="113"/>
        <v>41.048999999999978</v>
      </c>
      <c r="BV84" s="224">
        <f t="shared" si="114"/>
        <v>197.44568999999987</v>
      </c>
      <c r="BW84" s="96"/>
      <c r="BX84" s="226">
        <f t="shared" si="115"/>
        <v>20441.696310000003</v>
      </c>
      <c r="BY84" s="91">
        <v>4572.0810000000001</v>
      </c>
      <c r="BZ84" s="217">
        <f t="shared" si="76"/>
        <v>6.0219999999999345</v>
      </c>
      <c r="CA84" s="224">
        <f t="shared" si="116"/>
        <v>28.965819999999681</v>
      </c>
      <c r="CB84" s="96"/>
      <c r="CC84" s="226">
        <f t="shared" si="117"/>
        <v>20470.662130000004</v>
      </c>
      <c r="CD84" s="91">
        <v>4574.0240000000003</v>
      </c>
      <c r="CE84" s="217">
        <f t="shared" si="118"/>
        <v>1.943000000000211</v>
      </c>
      <c r="CF84" s="224">
        <f t="shared" si="119"/>
        <v>9.3458300000010137</v>
      </c>
      <c r="CG84" s="96"/>
      <c r="CH84" s="226">
        <f t="shared" si="120"/>
        <v>20480.007960000006</v>
      </c>
      <c r="CI84" s="91">
        <v>4577.0379999999996</v>
      </c>
      <c r="CJ84" s="217">
        <f t="shared" si="139"/>
        <v>3.0139999999992142</v>
      </c>
      <c r="CK84" s="224">
        <f t="shared" si="137"/>
        <v>14.497339999996219</v>
      </c>
      <c r="CL84" s="96"/>
      <c r="CM84" s="287">
        <f t="shared" si="138"/>
        <v>20494.505300000001</v>
      </c>
      <c r="CN84" s="217"/>
      <c r="CO84" s="289">
        <f t="shared" si="121"/>
        <v>20494.505300000001</v>
      </c>
      <c r="CP84" s="217"/>
      <c r="CQ84" s="289">
        <f t="shared" si="122"/>
        <v>20494.505300000001</v>
      </c>
      <c r="CR84" s="217"/>
      <c r="CS84" s="289">
        <f t="shared" si="123"/>
        <v>20494.505300000001</v>
      </c>
      <c r="CT84" s="217"/>
      <c r="CU84" s="289">
        <f t="shared" si="124"/>
        <v>20494.505300000001</v>
      </c>
      <c r="CV84" s="217"/>
      <c r="CW84" s="289">
        <f t="shared" si="125"/>
        <v>20494.505300000001</v>
      </c>
      <c r="CX84" s="217"/>
      <c r="CY84" s="289">
        <f t="shared" si="126"/>
        <v>20494.505300000001</v>
      </c>
      <c r="CZ84" s="217"/>
      <c r="DA84" s="289">
        <f t="shared" si="127"/>
        <v>20494.505300000001</v>
      </c>
      <c r="DB84" s="217"/>
      <c r="DC84" s="289">
        <f t="shared" si="128"/>
        <v>20494.505300000001</v>
      </c>
      <c r="DD84" s="217"/>
      <c r="DE84" s="289">
        <f t="shared" si="77"/>
        <v>20494.505300000001</v>
      </c>
      <c r="DF84" s="217"/>
      <c r="DG84" s="289">
        <f t="shared" si="78"/>
        <v>20494.505300000001</v>
      </c>
      <c r="DH84" s="217"/>
      <c r="DI84" s="289">
        <f t="shared" si="79"/>
        <v>20494.505300000001</v>
      </c>
      <c r="DJ84" s="217"/>
      <c r="DK84" s="289">
        <f t="shared" si="80"/>
        <v>20494.505300000001</v>
      </c>
      <c r="DL84" s="217"/>
      <c r="DM84" s="289">
        <f t="shared" si="81"/>
        <v>20494.505300000001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43"/>
        <v>1.0598086124401913</v>
      </c>
      <c r="G85" s="182">
        <v>4.43</v>
      </c>
      <c r="H85" s="183">
        <v>3160.0459999999998</v>
      </c>
      <c r="I85" s="121">
        <f t="shared" si="129"/>
        <v>938.98199999999997</v>
      </c>
      <c r="J85" s="122">
        <f t="shared" si="130"/>
        <v>3924.9447599999994</v>
      </c>
      <c r="K85" s="184">
        <v>4063.0949999999998</v>
      </c>
      <c r="L85" s="121">
        <f t="shared" si="131"/>
        <v>903.04899999999998</v>
      </c>
      <c r="M85" s="122">
        <f t="shared" si="132"/>
        <v>4099.8424599999998</v>
      </c>
      <c r="N85" s="122">
        <f t="shared" si="133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82"/>
        <v>268.92999999999984</v>
      </c>
      <c r="S85" s="122">
        <f t="shared" si="83"/>
        <v>1220.9421999999993</v>
      </c>
      <c r="T85" s="122"/>
      <c r="U85" s="120">
        <f t="shared" si="84"/>
        <v>4225.212199999999</v>
      </c>
      <c r="V85" s="121">
        <v>4645.0029999999997</v>
      </c>
      <c r="W85" s="121">
        <f t="shared" si="85"/>
        <v>312.97800000000007</v>
      </c>
      <c r="X85" s="122">
        <f t="shared" si="86"/>
        <v>1420.9201200000002</v>
      </c>
      <c r="Y85" s="122">
        <v>3000</v>
      </c>
      <c r="Z85" s="120">
        <f t="shared" si="87"/>
        <v>2646.1323199999988</v>
      </c>
      <c r="AA85" s="121">
        <f>VLOOKUP(B85,Лист3!$A$2:$C$175,3,FALSE)</f>
        <v>4926.0990000000002</v>
      </c>
      <c r="AB85" s="121">
        <f t="shared" si="88"/>
        <v>281.09600000000046</v>
      </c>
      <c r="AC85" s="122">
        <f t="shared" si="89"/>
        <v>1276.1758400000022</v>
      </c>
      <c r="AD85" s="122"/>
      <c r="AE85" s="120">
        <f t="shared" si="90"/>
        <v>3922.308160000001</v>
      </c>
      <c r="AF85" s="121">
        <f>VLOOKUP(A85,Лист4!$A$2:$F$175,6,FALSE)</f>
        <v>5154.0600000000004</v>
      </c>
      <c r="AG85" s="121">
        <f t="shared" si="91"/>
        <v>227.96100000000024</v>
      </c>
      <c r="AH85" s="122">
        <f t="shared" si="92"/>
        <v>1034.942940000001</v>
      </c>
      <c r="AI85" s="122">
        <v>3000</v>
      </c>
      <c r="AJ85" s="120">
        <f t="shared" si="93"/>
        <v>1957.2511000000022</v>
      </c>
      <c r="AK85" s="121">
        <f>VLOOKUP(A85,Лист6!$A$2:$F$175,6,FALSE)</f>
        <v>5388.0630000000001</v>
      </c>
      <c r="AL85" s="121">
        <f t="shared" si="94"/>
        <v>234.0029999999997</v>
      </c>
      <c r="AM85" s="122">
        <f t="shared" si="95"/>
        <v>1062.3736199999987</v>
      </c>
      <c r="AN85" s="122"/>
      <c r="AO85" s="120">
        <f t="shared" si="96"/>
        <v>3019.6247200000007</v>
      </c>
      <c r="AP85" s="123">
        <v>5580.0990000000002</v>
      </c>
      <c r="AQ85" s="121">
        <f t="shared" si="97"/>
        <v>192.03600000000006</v>
      </c>
      <c r="AR85" s="121">
        <f t="shared" si="98"/>
        <v>871.84344000000033</v>
      </c>
      <c r="AS85" s="121">
        <v>3000</v>
      </c>
      <c r="AT85" s="120">
        <f t="shared" si="99"/>
        <v>891.46816000000126</v>
      </c>
      <c r="AU85" s="123">
        <v>5785.0969999999998</v>
      </c>
      <c r="AV85" s="121">
        <f t="shared" si="100"/>
        <v>204.99799999999959</v>
      </c>
      <c r="AW85" s="122">
        <f t="shared" si="101"/>
        <v>930.69091999999819</v>
      </c>
      <c r="AX85" s="121"/>
      <c r="AY85" s="120">
        <f t="shared" si="102"/>
        <v>1822.1590799999994</v>
      </c>
      <c r="AZ85" s="123">
        <v>5967.0230000000001</v>
      </c>
      <c r="BA85" s="121">
        <f t="shared" si="135"/>
        <v>181.92600000000039</v>
      </c>
      <c r="BB85" s="122">
        <f t="shared" si="136"/>
        <v>875.06406000000175</v>
      </c>
      <c r="BC85" s="121"/>
      <c r="BD85" s="120">
        <f t="shared" si="103"/>
        <v>2697.223140000001</v>
      </c>
      <c r="BE85" s="123">
        <v>6094.0450000000001</v>
      </c>
      <c r="BF85" s="121">
        <f t="shared" si="104"/>
        <v>127.02199999999993</v>
      </c>
      <c r="BG85" s="122">
        <f t="shared" si="105"/>
        <v>610.97581999999966</v>
      </c>
      <c r="BH85" s="121"/>
      <c r="BI85" s="120">
        <f t="shared" si="106"/>
        <v>3308.1989600000006</v>
      </c>
      <c r="BJ85" s="170">
        <v>6307.0889999999999</v>
      </c>
      <c r="BK85" s="121">
        <f t="shared" si="107"/>
        <v>213.04399999999987</v>
      </c>
      <c r="BL85" s="122">
        <f t="shared" si="108"/>
        <v>1024.7416399999993</v>
      </c>
      <c r="BM85" s="121"/>
      <c r="BN85" s="144">
        <f t="shared" si="109"/>
        <v>4332.9405999999999</v>
      </c>
      <c r="BO85" s="123"/>
      <c r="BP85" s="121">
        <v>0</v>
      </c>
      <c r="BQ85" s="122">
        <f t="shared" si="111"/>
        <v>0</v>
      </c>
      <c r="BR85" s="121">
        <v>3500</v>
      </c>
      <c r="BS85" s="180">
        <f t="shared" si="112"/>
        <v>832.9405999999999</v>
      </c>
      <c r="BT85" s="123">
        <v>0</v>
      </c>
      <c r="BU85" s="121">
        <f t="shared" si="113"/>
        <v>0</v>
      </c>
      <c r="BV85" s="122">
        <f t="shared" si="114"/>
        <v>0</v>
      </c>
      <c r="BW85" s="121"/>
      <c r="BX85" s="180">
        <f t="shared" si="115"/>
        <v>832.9405999999999</v>
      </c>
      <c r="BY85" s="230"/>
      <c r="BZ85" s="111">
        <f>BY85-BT85</f>
        <v>0</v>
      </c>
      <c r="CA85" s="122">
        <f t="shared" si="116"/>
        <v>0</v>
      </c>
      <c r="CB85" s="121"/>
      <c r="CC85" s="180">
        <f t="shared" si="117"/>
        <v>832.9405999999999</v>
      </c>
      <c r="CD85" s="230"/>
      <c r="CE85" s="111">
        <f t="shared" si="118"/>
        <v>0</v>
      </c>
      <c r="CF85" s="122">
        <f t="shared" si="119"/>
        <v>0</v>
      </c>
      <c r="CG85" s="121"/>
      <c r="CH85" s="180">
        <f t="shared" si="120"/>
        <v>832.9405999999999</v>
      </c>
      <c r="CI85" s="230"/>
      <c r="CJ85" s="111">
        <f t="shared" si="139"/>
        <v>0</v>
      </c>
      <c r="CK85" s="122">
        <f t="shared" si="137"/>
        <v>0</v>
      </c>
      <c r="CL85" s="121"/>
      <c r="CM85" s="180">
        <f t="shared" si="138"/>
        <v>832.9405999999999</v>
      </c>
      <c r="CN85" s="121"/>
      <c r="CO85" s="196">
        <f t="shared" si="121"/>
        <v>832.9405999999999</v>
      </c>
      <c r="CP85" s="111"/>
      <c r="CQ85" s="196">
        <f t="shared" si="122"/>
        <v>832.9405999999999</v>
      </c>
      <c r="CR85" s="111"/>
      <c r="CS85" s="196">
        <f t="shared" si="123"/>
        <v>832.9405999999999</v>
      </c>
      <c r="CT85" s="111"/>
      <c r="CU85" s="196">
        <f t="shared" si="124"/>
        <v>832.9405999999999</v>
      </c>
      <c r="CV85" s="111"/>
      <c r="CW85" s="196">
        <f t="shared" si="125"/>
        <v>832.9405999999999</v>
      </c>
      <c r="CX85" s="111"/>
      <c r="CY85" s="196">
        <f t="shared" si="126"/>
        <v>832.9405999999999</v>
      </c>
      <c r="CZ85" s="111"/>
      <c r="DA85" s="196">
        <f t="shared" si="127"/>
        <v>832.9405999999999</v>
      </c>
      <c r="DB85" s="111"/>
      <c r="DC85" s="196">
        <f t="shared" si="128"/>
        <v>832.9405999999999</v>
      </c>
      <c r="DD85" s="111"/>
      <c r="DE85" s="196">
        <f t="shared" si="77"/>
        <v>832.9405999999999</v>
      </c>
      <c r="DF85" s="111"/>
      <c r="DG85" s="196">
        <f t="shared" si="78"/>
        <v>832.9405999999999</v>
      </c>
      <c r="DH85" s="111"/>
      <c r="DI85" s="196">
        <f t="shared" si="79"/>
        <v>832.9405999999999</v>
      </c>
      <c r="DJ85" s="111"/>
      <c r="DK85" s="196">
        <f t="shared" si="80"/>
        <v>832.9405999999999</v>
      </c>
      <c r="DL85" s="111"/>
      <c r="DM85" s="196">
        <f t="shared" si="81"/>
        <v>832.9405999999999</v>
      </c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29"/>
        <v>196.07599999999999</v>
      </c>
      <c r="J86" s="122">
        <f t="shared" si="130"/>
        <v>819.59767999999997</v>
      </c>
      <c r="K86" s="184">
        <v>549.04</v>
      </c>
      <c r="L86" s="121">
        <f t="shared" si="131"/>
        <v>352.96399999999994</v>
      </c>
      <c r="M86" s="122">
        <f t="shared" si="132"/>
        <v>1602.4565599999999</v>
      </c>
      <c r="N86" s="122">
        <f t="shared" si="133"/>
        <v>2422.0542399999999</v>
      </c>
      <c r="O86" s="122">
        <v>0</v>
      </c>
      <c r="P86" s="120">
        <f t="shared" si="134"/>
        <v>2422.0542399999999</v>
      </c>
      <c r="Q86" s="121">
        <v>594</v>
      </c>
      <c r="R86" s="121">
        <f t="shared" si="82"/>
        <v>44.960000000000036</v>
      </c>
      <c r="S86" s="122">
        <f t="shared" si="83"/>
        <v>204.11840000000018</v>
      </c>
      <c r="T86" s="122"/>
      <c r="U86" s="120">
        <f t="shared" si="84"/>
        <v>2626.1726400000002</v>
      </c>
      <c r="V86" s="121">
        <v>632.05799999999999</v>
      </c>
      <c r="W86" s="121">
        <f t="shared" si="85"/>
        <v>38.057999999999993</v>
      </c>
      <c r="X86" s="122">
        <f t="shared" si="86"/>
        <v>172.78331999999997</v>
      </c>
      <c r="Y86" s="122"/>
      <c r="Z86" s="120">
        <f t="shared" si="87"/>
        <v>2798.9559600000002</v>
      </c>
      <c r="AA86" s="121">
        <f>VLOOKUP(B86,Лист3!$A$2:$C$175,3,FALSE)</f>
        <v>667.06200000000001</v>
      </c>
      <c r="AB86" s="121">
        <f t="shared" si="88"/>
        <v>35.004000000000019</v>
      </c>
      <c r="AC86" s="122">
        <f t="shared" si="89"/>
        <v>158.91816000000009</v>
      </c>
      <c r="AD86" s="122">
        <v>200</v>
      </c>
      <c r="AE86" s="120">
        <f t="shared" si="90"/>
        <v>2757.8741200000004</v>
      </c>
      <c r="AF86" s="121">
        <f>VLOOKUP(A86,Лист4!$A$2:$F$175,6,FALSE)</f>
        <v>695.08900000000006</v>
      </c>
      <c r="AG86" s="121">
        <f t="shared" si="91"/>
        <v>28.027000000000044</v>
      </c>
      <c r="AH86" s="122">
        <f t="shared" si="92"/>
        <v>127.2425800000002</v>
      </c>
      <c r="AI86" s="122"/>
      <c r="AJ86" s="120">
        <f t="shared" si="93"/>
        <v>2885.1167000000005</v>
      </c>
      <c r="AK86" s="121">
        <f>VLOOKUP(A86,Лист6!$A$2:$F$175,6,FALSE)</f>
        <v>728.07799999999997</v>
      </c>
      <c r="AL86" s="121">
        <f t="shared" si="94"/>
        <v>32.988999999999919</v>
      </c>
      <c r="AM86" s="122">
        <f t="shared" si="95"/>
        <v>149.77005999999963</v>
      </c>
      <c r="AN86" s="122"/>
      <c r="AO86" s="120">
        <f t="shared" si="96"/>
        <v>3034.8867600000003</v>
      </c>
      <c r="AP86" s="123">
        <v>811.029</v>
      </c>
      <c r="AQ86" s="121">
        <f t="shared" si="97"/>
        <v>82.951000000000022</v>
      </c>
      <c r="AR86" s="121">
        <f t="shared" si="98"/>
        <v>376.59754000000009</v>
      </c>
      <c r="AS86" s="121"/>
      <c r="AT86" s="120">
        <f t="shared" si="99"/>
        <v>3411.4843000000005</v>
      </c>
      <c r="AU86" s="123">
        <v>894.01400000000001</v>
      </c>
      <c r="AV86" s="121">
        <f t="shared" si="100"/>
        <v>82.985000000000014</v>
      </c>
      <c r="AW86" s="122">
        <f t="shared" si="101"/>
        <v>376.75190000000009</v>
      </c>
      <c r="AX86" s="121"/>
      <c r="AY86" s="120">
        <f t="shared" si="102"/>
        <v>3788.2362000000007</v>
      </c>
      <c r="AZ86" s="123">
        <v>998.06600000000003</v>
      </c>
      <c r="BA86" s="121">
        <f t="shared" si="135"/>
        <v>104.05200000000002</v>
      </c>
      <c r="BB86" s="122">
        <f t="shared" si="136"/>
        <v>500.49012000000005</v>
      </c>
      <c r="BC86" s="121"/>
      <c r="BD86" s="120">
        <f t="shared" si="103"/>
        <v>4288.7263200000007</v>
      </c>
      <c r="BE86" s="123">
        <v>1051.047</v>
      </c>
      <c r="BF86" s="121">
        <f t="shared" si="104"/>
        <v>52.980999999999995</v>
      </c>
      <c r="BG86" s="122">
        <f t="shared" si="105"/>
        <v>254.83860999999996</v>
      </c>
      <c r="BH86" s="121"/>
      <c r="BI86" s="120">
        <f t="shared" si="106"/>
        <v>4543.5649300000005</v>
      </c>
      <c r="BJ86" s="123">
        <v>1111.0440000000001</v>
      </c>
      <c r="BK86" s="121">
        <f t="shared" si="107"/>
        <v>59.997000000000071</v>
      </c>
      <c r="BL86" s="122">
        <f t="shared" si="108"/>
        <v>288.5855700000003</v>
      </c>
      <c r="BM86" s="121">
        <v>5000</v>
      </c>
      <c r="BN86" s="120">
        <f t="shared" si="109"/>
        <v>-167.84949999999935</v>
      </c>
      <c r="BO86" s="123">
        <v>1238.0440000000001</v>
      </c>
      <c r="BP86" s="121">
        <f t="shared" si="110"/>
        <v>127</v>
      </c>
      <c r="BQ86" s="122">
        <f t="shared" si="111"/>
        <v>610.87</v>
      </c>
      <c r="BR86" s="121"/>
      <c r="BS86" s="120">
        <f t="shared" si="112"/>
        <v>443.02050000000065</v>
      </c>
      <c r="BT86" s="123">
        <v>1268.0309999999999</v>
      </c>
      <c r="BU86" s="121">
        <f t="shared" si="113"/>
        <v>29.986999999999853</v>
      </c>
      <c r="BV86" s="122">
        <f t="shared" si="114"/>
        <v>144.23746999999929</v>
      </c>
      <c r="BW86" s="121"/>
      <c r="BX86" s="120">
        <f t="shared" si="115"/>
        <v>587.25796999999989</v>
      </c>
      <c r="BY86" s="170">
        <v>1311</v>
      </c>
      <c r="BZ86" s="111">
        <f t="shared" si="76"/>
        <v>42.969000000000051</v>
      </c>
      <c r="CA86" s="122">
        <f t="shared" si="116"/>
        <v>206.68089000000023</v>
      </c>
      <c r="CB86" s="121"/>
      <c r="CC86" s="144">
        <f t="shared" si="117"/>
        <v>793.93886000000009</v>
      </c>
      <c r="CD86" s="123"/>
      <c r="CE86" s="111"/>
      <c r="CF86" s="122">
        <f t="shared" si="119"/>
        <v>0</v>
      </c>
      <c r="CG86" s="121"/>
      <c r="CH86" s="180">
        <f t="shared" si="120"/>
        <v>793.93886000000009</v>
      </c>
      <c r="CI86" s="123"/>
      <c r="CJ86" s="111">
        <f t="shared" si="139"/>
        <v>0</v>
      </c>
      <c r="CK86" s="122">
        <f t="shared" si="137"/>
        <v>0</v>
      </c>
      <c r="CL86" s="121"/>
      <c r="CM86" s="180">
        <f t="shared" si="138"/>
        <v>793.93886000000009</v>
      </c>
      <c r="CN86" s="121"/>
      <c r="CO86" s="196">
        <f t="shared" si="121"/>
        <v>793.93886000000009</v>
      </c>
      <c r="CP86" s="111"/>
      <c r="CQ86" s="196">
        <f t="shared" si="122"/>
        <v>793.93886000000009</v>
      </c>
      <c r="CR86" s="111"/>
      <c r="CS86" s="196">
        <f t="shared" si="123"/>
        <v>793.93886000000009</v>
      </c>
      <c r="CT86" s="111"/>
      <c r="CU86" s="196">
        <f t="shared" si="124"/>
        <v>793.93886000000009</v>
      </c>
      <c r="CV86" s="111"/>
      <c r="CW86" s="196">
        <f t="shared" si="125"/>
        <v>793.93886000000009</v>
      </c>
      <c r="CX86" s="111"/>
      <c r="CY86" s="196">
        <f t="shared" si="126"/>
        <v>793.93886000000009</v>
      </c>
      <c r="CZ86" s="111"/>
      <c r="DA86" s="196">
        <f t="shared" si="127"/>
        <v>793.93886000000009</v>
      </c>
      <c r="DB86" s="111"/>
      <c r="DC86" s="196">
        <f t="shared" si="128"/>
        <v>793.93886000000009</v>
      </c>
      <c r="DD86" s="111"/>
      <c r="DE86" s="196">
        <f t="shared" si="77"/>
        <v>793.93886000000009</v>
      </c>
      <c r="DF86" s="111">
        <v>795</v>
      </c>
      <c r="DG86" s="196">
        <f t="shared" si="78"/>
        <v>-1.0611399999999094</v>
      </c>
      <c r="DH86" s="111"/>
      <c r="DI86" s="196">
        <f t="shared" si="79"/>
        <v>-1.0611399999999094</v>
      </c>
      <c r="DJ86" s="111"/>
      <c r="DK86" s="196">
        <f t="shared" si="80"/>
        <v>-1.0611399999999094</v>
      </c>
      <c r="DL86" s="111"/>
      <c r="DM86" s="196">
        <f t="shared" si="81"/>
        <v>-1.0611399999999094</v>
      </c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45">G87/4.18</f>
        <v>0</v>
      </c>
      <c r="G87" s="222">
        <v>0</v>
      </c>
      <c r="H87" s="223">
        <v>234.00700000000001</v>
      </c>
      <c r="I87" s="96">
        <f t="shared" si="129"/>
        <v>169.958</v>
      </c>
      <c r="J87" s="224">
        <f t="shared" si="130"/>
        <v>710.42443999999989</v>
      </c>
      <c r="K87" s="225">
        <v>267.06099999999998</v>
      </c>
      <c r="L87" s="96">
        <f t="shared" si="131"/>
        <v>33.053999999999974</v>
      </c>
      <c r="M87" s="224">
        <f t="shared" si="132"/>
        <v>150.06515999999988</v>
      </c>
      <c r="N87" s="224">
        <f t="shared" si="133"/>
        <v>860.48959999999977</v>
      </c>
      <c r="O87" s="224">
        <v>0</v>
      </c>
      <c r="P87" s="226">
        <f t="shared" si="134"/>
        <v>1124.9695999999999</v>
      </c>
      <c r="Q87" s="96">
        <v>268.06299999999999</v>
      </c>
      <c r="R87" s="96">
        <f t="shared" si="82"/>
        <v>1.0020000000000095</v>
      </c>
      <c r="S87" s="224">
        <f t="shared" si="83"/>
        <v>4.5490800000000435</v>
      </c>
      <c r="T87" s="224"/>
      <c r="U87" s="226">
        <f t="shared" si="84"/>
        <v>1129.5186799999999</v>
      </c>
      <c r="V87" s="96">
        <v>268.06299999999999</v>
      </c>
      <c r="W87" s="96">
        <f t="shared" si="85"/>
        <v>0</v>
      </c>
      <c r="X87" s="224">
        <f t="shared" si="86"/>
        <v>0</v>
      </c>
      <c r="Y87" s="224"/>
      <c r="Z87" s="226">
        <f t="shared" si="87"/>
        <v>1129.5186799999999</v>
      </c>
      <c r="AA87" s="96">
        <v>268.084</v>
      </c>
      <c r="AB87" s="96">
        <f t="shared" si="88"/>
        <v>2.1000000000015007E-2</v>
      </c>
      <c r="AC87" s="224">
        <f t="shared" si="89"/>
        <v>9.5340000000068134E-2</v>
      </c>
      <c r="AD87" s="224"/>
      <c r="AE87" s="226">
        <f t="shared" si="90"/>
        <v>1129.61402</v>
      </c>
      <c r="AF87" s="96">
        <f>VLOOKUP(A87,Лист4!$A$2:$F$175,6,FALSE)</f>
        <v>268.084</v>
      </c>
      <c r="AG87" s="96">
        <f t="shared" si="91"/>
        <v>0</v>
      </c>
      <c r="AH87" s="224">
        <f t="shared" si="92"/>
        <v>0</v>
      </c>
      <c r="AI87" s="224"/>
      <c r="AJ87" s="226">
        <f t="shared" si="93"/>
        <v>1129.61402</v>
      </c>
      <c r="AK87" s="96">
        <f>VLOOKUP(A87,Лист6!$A$2:$F$175,6,FALSE)</f>
        <v>280.053</v>
      </c>
      <c r="AL87" s="96">
        <f t="shared" si="94"/>
        <v>11.968999999999994</v>
      </c>
      <c r="AM87" s="224">
        <f t="shared" si="95"/>
        <v>54.339259999999975</v>
      </c>
      <c r="AN87" s="224"/>
      <c r="AO87" s="226">
        <f t="shared" si="96"/>
        <v>1183.9532799999999</v>
      </c>
      <c r="AP87" s="91">
        <v>324.03800000000001</v>
      </c>
      <c r="AQ87" s="96">
        <f t="shared" si="97"/>
        <v>43.985000000000014</v>
      </c>
      <c r="AR87" s="96">
        <f t="shared" si="98"/>
        <v>199.69190000000006</v>
      </c>
      <c r="AS87" s="96"/>
      <c r="AT87" s="226">
        <f t="shared" si="99"/>
        <v>1383.64518</v>
      </c>
      <c r="AU87" s="91">
        <v>331.08499999999998</v>
      </c>
      <c r="AV87" s="96">
        <f t="shared" si="100"/>
        <v>7.0469999999999686</v>
      </c>
      <c r="AW87" s="224">
        <f t="shared" si="101"/>
        <v>31.993379999999856</v>
      </c>
      <c r="AX87" s="96"/>
      <c r="AY87" s="226">
        <f t="shared" si="102"/>
        <v>1415.6385599999999</v>
      </c>
      <c r="AZ87" s="91">
        <v>331.08499999999998</v>
      </c>
      <c r="BA87" s="96">
        <f t="shared" si="135"/>
        <v>0</v>
      </c>
      <c r="BB87" s="224">
        <f t="shared" si="136"/>
        <v>0</v>
      </c>
      <c r="BC87" s="96"/>
      <c r="BD87" s="226">
        <f t="shared" si="103"/>
        <v>1415.6385599999999</v>
      </c>
      <c r="BE87" s="91">
        <v>332.02300000000002</v>
      </c>
      <c r="BF87" s="96">
        <f t="shared" si="104"/>
        <v>0.93800000000004502</v>
      </c>
      <c r="BG87" s="224">
        <f t="shared" si="105"/>
        <v>4.5117800000002166</v>
      </c>
      <c r="BH87" s="96"/>
      <c r="BI87" s="226">
        <f t="shared" si="106"/>
        <v>1420.1503400000001</v>
      </c>
      <c r="BJ87" s="91">
        <v>332.06900000000002</v>
      </c>
      <c r="BK87" s="96">
        <f t="shared" si="107"/>
        <v>4.5999999999992269E-2</v>
      </c>
      <c r="BL87" s="224">
        <f t="shared" si="108"/>
        <v>0.22125999999996279</v>
      </c>
      <c r="BM87" s="96"/>
      <c r="BN87" s="226">
        <f t="shared" si="109"/>
        <v>1420.3716000000002</v>
      </c>
      <c r="BO87" s="91">
        <v>332.07600000000002</v>
      </c>
      <c r="BP87" s="96">
        <f t="shared" si="110"/>
        <v>7.0000000000050022E-3</v>
      </c>
      <c r="BQ87" s="224">
        <f t="shared" si="111"/>
        <v>3.3670000000024056E-2</v>
      </c>
      <c r="BR87" s="96"/>
      <c r="BS87" s="226">
        <f t="shared" si="112"/>
        <v>1420.4052700000002</v>
      </c>
      <c r="BT87" s="91">
        <v>332.07600000000002</v>
      </c>
      <c r="BU87" s="96">
        <f t="shared" si="113"/>
        <v>0</v>
      </c>
      <c r="BV87" s="224">
        <f t="shared" si="114"/>
        <v>0</v>
      </c>
      <c r="BW87" s="96"/>
      <c r="BX87" s="226">
        <f t="shared" si="115"/>
        <v>1420.4052700000002</v>
      </c>
      <c r="BY87" s="91">
        <v>332.07600000000002</v>
      </c>
      <c r="BZ87" s="217">
        <f t="shared" si="76"/>
        <v>0</v>
      </c>
      <c r="CA87" s="224">
        <f t="shared" si="116"/>
        <v>0</v>
      </c>
      <c r="CB87" s="96"/>
      <c r="CC87" s="226">
        <f t="shared" si="117"/>
        <v>1420.4052700000002</v>
      </c>
      <c r="CD87" s="91">
        <v>332.07600000000002</v>
      </c>
      <c r="CE87" s="217">
        <f t="shared" si="118"/>
        <v>0</v>
      </c>
      <c r="CF87" s="224">
        <f t="shared" si="119"/>
        <v>0</v>
      </c>
      <c r="CG87" s="96"/>
      <c r="CH87" s="226">
        <f t="shared" si="120"/>
        <v>1420.4052700000002</v>
      </c>
      <c r="CI87" s="91">
        <v>332.07600000000002</v>
      </c>
      <c r="CJ87" s="217">
        <f t="shared" si="139"/>
        <v>0</v>
      </c>
      <c r="CK87" s="224">
        <f t="shared" si="137"/>
        <v>0</v>
      </c>
      <c r="CL87" s="96"/>
      <c r="CM87" s="287">
        <f t="shared" si="138"/>
        <v>1420.4052700000002</v>
      </c>
      <c r="CN87" s="217"/>
      <c r="CO87" s="289">
        <f t="shared" si="121"/>
        <v>1420.4052700000002</v>
      </c>
      <c r="CP87" s="217"/>
      <c r="CQ87" s="289">
        <f t="shared" si="122"/>
        <v>1420.4052700000002</v>
      </c>
      <c r="CR87" s="217"/>
      <c r="CS87" s="289">
        <f t="shared" si="123"/>
        <v>1420.4052700000002</v>
      </c>
      <c r="CT87" s="217"/>
      <c r="CU87" s="289">
        <f t="shared" si="124"/>
        <v>1420.4052700000002</v>
      </c>
      <c r="CV87" s="217"/>
      <c r="CW87" s="289">
        <f t="shared" si="125"/>
        <v>1420.4052700000002</v>
      </c>
      <c r="CX87" s="217"/>
      <c r="CY87" s="289">
        <f t="shared" si="126"/>
        <v>1420.4052700000002</v>
      </c>
      <c r="CZ87" s="217"/>
      <c r="DA87" s="289">
        <f t="shared" si="127"/>
        <v>1420.4052700000002</v>
      </c>
      <c r="DB87" s="217"/>
      <c r="DC87" s="289">
        <f t="shared" si="128"/>
        <v>1420.4052700000002</v>
      </c>
      <c r="DD87" s="217"/>
      <c r="DE87" s="289">
        <f t="shared" si="77"/>
        <v>1420.4052700000002</v>
      </c>
      <c r="DF87" s="217"/>
      <c r="DG87" s="289">
        <f t="shared" si="78"/>
        <v>1420.4052700000002</v>
      </c>
      <c r="DH87" s="217"/>
      <c r="DI87" s="289">
        <f t="shared" si="79"/>
        <v>1420.4052700000002</v>
      </c>
      <c r="DJ87" s="217"/>
      <c r="DK87" s="289">
        <f t="shared" si="80"/>
        <v>1420.4052700000002</v>
      </c>
      <c r="DL87" s="217"/>
      <c r="DM87" s="289">
        <f t="shared" si="81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45"/>
        <v>417.96411483253587</v>
      </c>
      <c r="G88" s="182">
        <v>1747.09</v>
      </c>
      <c r="H88" s="183">
        <v>5418.0060000000003</v>
      </c>
      <c r="I88" s="121">
        <f t="shared" si="129"/>
        <v>2307.9840000000004</v>
      </c>
      <c r="J88" s="122">
        <f t="shared" si="130"/>
        <v>9647.3731200000002</v>
      </c>
      <c r="K88" s="184">
        <v>9601.0849999999991</v>
      </c>
      <c r="L88" s="121">
        <f t="shared" si="131"/>
        <v>4183.0789999999988</v>
      </c>
      <c r="M88" s="122">
        <f t="shared" si="132"/>
        <v>18991.178659999994</v>
      </c>
      <c r="N88" s="122">
        <f t="shared" si="133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82"/>
        <v>2739.9970000000012</v>
      </c>
      <c r="S88" s="122">
        <f t="shared" si="83"/>
        <v>12439.586380000006</v>
      </c>
      <c r="T88" s="122"/>
      <c r="U88" s="133">
        <f t="shared" si="84"/>
        <v>24078.026380000007</v>
      </c>
      <c r="V88" s="121">
        <v>15585.072</v>
      </c>
      <c r="W88" s="134">
        <f t="shared" si="85"/>
        <v>3243.99</v>
      </c>
      <c r="X88" s="135">
        <f t="shared" si="86"/>
        <v>14727.714599999999</v>
      </c>
      <c r="Y88" s="135"/>
      <c r="Z88" s="133">
        <f t="shared" si="87"/>
        <v>38805.740980000002</v>
      </c>
      <c r="AA88" s="134">
        <f>VLOOKUP(B88,Лист3!$A$2:$C$175,3,FALSE)</f>
        <v>18997.080000000002</v>
      </c>
      <c r="AB88" s="134">
        <f t="shared" si="88"/>
        <v>3412.0080000000016</v>
      </c>
      <c r="AC88" s="135">
        <f t="shared" si="89"/>
        <v>15490.516320000008</v>
      </c>
      <c r="AD88" s="135">
        <v>40000</v>
      </c>
      <c r="AE88" s="133">
        <f t="shared" si="90"/>
        <v>14296.257300000012</v>
      </c>
      <c r="AF88" s="139">
        <f>VLOOKUP(A88,Лист4!$A$2:$F$175,6,FALSE)</f>
        <v>21620.072</v>
      </c>
      <c r="AG88" s="134">
        <f t="shared" si="91"/>
        <v>2622.9919999999984</v>
      </c>
      <c r="AH88" s="135">
        <f t="shared" si="92"/>
        <v>11908.383679999994</v>
      </c>
      <c r="AI88" s="135"/>
      <c r="AJ88" s="147">
        <f t="shared" si="93"/>
        <v>26204.640980000004</v>
      </c>
      <c r="AK88" s="134"/>
      <c r="AL88" s="134"/>
      <c r="AM88" s="135">
        <f t="shared" si="95"/>
        <v>0</v>
      </c>
      <c r="AN88" s="135"/>
      <c r="AO88" s="133">
        <f t="shared" si="96"/>
        <v>26204.640980000004</v>
      </c>
      <c r="AP88" s="136"/>
      <c r="AQ88" s="134">
        <f t="shared" si="97"/>
        <v>0</v>
      </c>
      <c r="AR88" s="134">
        <f t="shared" si="98"/>
        <v>0</v>
      </c>
      <c r="AS88" s="134"/>
      <c r="AT88" s="133">
        <f t="shared" si="99"/>
        <v>26204.640980000004</v>
      </c>
      <c r="AU88" s="136"/>
      <c r="AV88" s="134">
        <f t="shared" si="100"/>
        <v>0</v>
      </c>
      <c r="AW88" s="135">
        <f t="shared" si="101"/>
        <v>0</v>
      </c>
      <c r="AX88" s="134"/>
      <c r="AY88" s="133">
        <f t="shared" si="102"/>
        <v>26204.640980000004</v>
      </c>
      <c r="AZ88" s="136"/>
      <c r="BA88" s="134">
        <f t="shared" si="135"/>
        <v>0</v>
      </c>
      <c r="BB88" s="122">
        <f t="shared" si="136"/>
        <v>0</v>
      </c>
      <c r="BC88" s="134"/>
      <c r="BD88" s="133">
        <f t="shared" si="103"/>
        <v>26204.640980000004</v>
      </c>
      <c r="BE88" s="136"/>
      <c r="BF88" s="134">
        <f t="shared" si="104"/>
        <v>0</v>
      </c>
      <c r="BG88" s="122">
        <f t="shared" si="105"/>
        <v>0</v>
      </c>
      <c r="BH88" s="134"/>
      <c r="BI88" s="133">
        <f t="shared" si="106"/>
        <v>26204.640980000004</v>
      </c>
      <c r="BJ88" s="136"/>
      <c r="BK88" s="134">
        <f t="shared" si="107"/>
        <v>0</v>
      </c>
      <c r="BL88" s="122">
        <f t="shared" si="108"/>
        <v>0</v>
      </c>
      <c r="BM88" s="134"/>
      <c r="BN88" s="198">
        <f t="shared" si="109"/>
        <v>26204.640980000004</v>
      </c>
      <c r="BO88" s="136"/>
      <c r="BP88" s="121">
        <f t="shared" si="110"/>
        <v>0</v>
      </c>
      <c r="BQ88" s="122">
        <f t="shared" si="111"/>
        <v>0</v>
      </c>
      <c r="BR88" s="134"/>
      <c r="BS88" s="120">
        <f t="shared" si="112"/>
        <v>26204.640980000004</v>
      </c>
      <c r="BT88" s="136"/>
      <c r="BU88" s="121">
        <f t="shared" si="113"/>
        <v>0</v>
      </c>
      <c r="BV88" s="122">
        <f t="shared" si="114"/>
        <v>0</v>
      </c>
      <c r="BW88" s="134"/>
      <c r="BX88" s="120">
        <f t="shared" si="115"/>
        <v>26204.640980000004</v>
      </c>
      <c r="BY88" s="136"/>
      <c r="BZ88" s="111">
        <f t="shared" si="76"/>
        <v>0</v>
      </c>
      <c r="CA88" s="122">
        <f t="shared" si="116"/>
        <v>0</v>
      </c>
      <c r="CB88" s="134"/>
      <c r="CC88" s="120">
        <f t="shared" si="117"/>
        <v>26204.640980000004</v>
      </c>
      <c r="CD88" s="136"/>
      <c r="CE88" s="111">
        <f t="shared" si="118"/>
        <v>0</v>
      </c>
      <c r="CF88" s="122">
        <f t="shared" si="119"/>
        <v>0</v>
      </c>
      <c r="CG88" s="134"/>
      <c r="CH88" s="120">
        <f t="shared" si="120"/>
        <v>26204.640980000004</v>
      </c>
      <c r="CI88" s="136"/>
      <c r="CJ88" s="111">
        <f t="shared" si="139"/>
        <v>0</v>
      </c>
      <c r="CK88" s="122">
        <f t="shared" si="137"/>
        <v>0</v>
      </c>
      <c r="CL88" s="134"/>
      <c r="CM88" s="120">
        <f t="shared" si="138"/>
        <v>26204.640980000004</v>
      </c>
      <c r="CN88" s="134"/>
      <c r="CO88" s="196">
        <f t="shared" si="121"/>
        <v>26204.640980000004</v>
      </c>
      <c r="CP88" s="111"/>
      <c r="CQ88" s="196">
        <f t="shared" si="122"/>
        <v>26204.640980000004</v>
      </c>
      <c r="CR88" s="111"/>
      <c r="CS88" s="196">
        <f t="shared" si="123"/>
        <v>26204.640980000004</v>
      </c>
      <c r="CT88" s="111"/>
      <c r="CU88" s="196">
        <f t="shared" si="124"/>
        <v>26204.640980000004</v>
      </c>
      <c r="CV88" s="111"/>
      <c r="CW88" s="196">
        <f t="shared" si="125"/>
        <v>26204.640980000004</v>
      </c>
      <c r="CX88" s="111"/>
      <c r="CY88" s="196">
        <f t="shared" si="126"/>
        <v>26204.640980000004</v>
      </c>
      <c r="CZ88" s="111"/>
      <c r="DA88" s="196">
        <f t="shared" si="127"/>
        <v>26204.640980000004</v>
      </c>
      <c r="DB88" s="111"/>
      <c r="DC88" s="196">
        <f t="shared" si="128"/>
        <v>26204.640980000004</v>
      </c>
      <c r="DD88" s="111"/>
      <c r="DE88" s="196">
        <f t="shared" si="77"/>
        <v>26204.640980000004</v>
      </c>
      <c r="DF88" s="111"/>
      <c r="DG88" s="196">
        <f t="shared" si="78"/>
        <v>26204.640980000004</v>
      </c>
      <c r="DH88" s="111">
        <v>26204.639999999999</v>
      </c>
      <c r="DI88" s="196">
        <f t="shared" si="79"/>
        <v>9.8000000434694812E-4</v>
      </c>
      <c r="DJ88" s="111"/>
      <c r="DK88" s="196">
        <f t="shared" si="80"/>
        <v>9.8000000434694812E-4</v>
      </c>
      <c r="DL88" s="111"/>
      <c r="DM88" s="196">
        <f t="shared" si="81"/>
        <v>9.8000000434694812E-4</v>
      </c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29"/>
        <v>0</v>
      </c>
      <c r="J89" s="224">
        <f t="shared" si="130"/>
        <v>0</v>
      </c>
      <c r="K89" s="225">
        <v>8.2000000000000003E-2</v>
      </c>
      <c r="L89" s="96">
        <f t="shared" si="131"/>
        <v>0</v>
      </c>
      <c r="M89" s="224">
        <f t="shared" si="132"/>
        <v>0</v>
      </c>
      <c r="N89" s="224">
        <f t="shared" si="133"/>
        <v>0.13</v>
      </c>
      <c r="O89" s="224"/>
      <c r="P89" s="226">
        <f t="shared" si="134"/>
        <v>0.35</v>
      </c>
      <c r="Q89" s="96">
        <v>8.2000000000000003E-2</v>
      </c>
      <c r="R89" s="96">
        <f t="shared" si="82"/>
        <v>0</v>
      </c>
      <c r="S89" s="224">
        <f t="shared" si="83"/>
        <v>0</v>
      </c>
      <c r="T89" s="224"/>
      <c r="U89" s="226">
        <f t="shared" si="84"/>
        <v>0.35</v>
      </c>
      <c r="V89" s="96">
        <v>8.2000000000000003E-2</v>
      </c>
      <c r="W89" s="96">
        <f t="shared" si="85"/>
        <v>0</v>
      </c>
      <c r="X89" s="224">
        <f t="shared" si="86"/>
        <v>0</v>
      </c>
      <c r="Y89" s="224"/>
      <c r="Z89" s="226">
        <f t="shared" si="87"/>
        <v>0.35</v>
      </c>
      <c r="AA89" s="96">
        <f>VLOOKUP(B89,Лист3!$A$2:$C$175,3,FALSE)</f>
        <v>8.2000000000000003E-2</v>
      </c>
      <c r="AB89" s="96">
        <f t="shared" si="88"/>
        <v>0</v>
      </c>
      <c r="AC89" s="224">
        <f t="shared" si="89"/>
        <v>0</v>
      </c>
      <c r="AD89" s="224"/>
      <c r="AE89" s="226">
        <f t="shared" si="90"/>
        <v>0.35</v>
      </c>
      <c r="AF89" s="96">
        <f>VLOOKUP(A89,Лист4!$A$2:$F$175,6,FALSE)</f>
        <v>8.2000000000000003E-2</v>
      </c>
      <c r="AG89" s="96">
        <f t="shared" si="91"/>
        <v>0</v>
      </c>
      <c r="AH89" s="224">
        <f t="shared" si="92"/>
        <v>0</v>
      </c>
      <c r="AI89" s="224"/>
      <c r="AJ89" s="226">
        <f t="shared" si="93"/>
        <v>0.35</v>
      </c>
      <c r="AK89" s="96">
        <f>VLOOKUP(A89,Лист6!$A$2:$F$175,6,FALSE)</f>
        <v>8.2000000000000003E-2</v>
      </c>
      <c r="AL89" s="96">
        <f t="shared" si="94"/>
        <v>0</v>
      </c>
      <c r="AM89" s="224">
        <f t="shared" si="95"/>
        <v>0</v>
      </c>
      <c r="AN89" s="224"/>
      <c r="AO89" s="226">
        <f>AJ89+AM89-AN89</f>
        <v>0.35</v>
      </c>
      <c r="AP89" s="91">
        <v>8.2000000000000003E-2</v>
      </c>
      <c r="AQ89" s="96">
        <f t="shared" si="97"/>
        <v>0</v>
      </c>
      <c r="AR89" s="96">
        <f t="shared" si="98"/>
        <v>0</v>
      </c>
      <c r="AS89" s="96"/>
      <c r="AT89" s="226">
        <f t="shared" si="99"/>
        <v>0.35</v>
      </c>
      <c r="AU89" s="91">
        <v>8.2000000000000003E-2</v>
      </c>
      <c r="AV89" s="96">
        <f>AU89-AP89</f>
        <v>0</v>
      </c>
      <c r="AW89" s="224">
        <f t="shared" si="101"/>
        <v>0</v>
      </c>
      <c r="AX89" s="96"/>
      <c r="AY89" s="226">
        <f t="shared" si="102"/>
        <v>0.35</v>
      </c>
      <c r="AZ89" s="91">
        <v>8.2000000000000003E-2</v>
      </c>
      <c r="BA89" s="96">
        <f>AZ89-AU89</f>
        <v>0</v>
      </c>
      <c r="BB89" s="224">
        <f t="shared" si="136"/>
        <v>0</v>
      </c>
      <c r="BC89" s="96"/>
      <c r="BD89" s="226">
        <f t="shared" si="103"/>
        <v>0.35</v>
      </c>
      <c r="BE89" s="91">
        <v>8.2000000000000003E-2</v>
      </c>
      <c r="BF89" s="96">
        <f t="shared" si="104"/>
        <v>0</v>
      </c>
      <c r="BG89" s="224">
        <f t="shared" si="105"/>
        <v>0</v>
      </c>
      <c r="BH89" s="96"/>
      <c r="BI89" s="226">
        <f t="shared" si="106"/>
        <v>0.35</v>
      </c>
      <c r="BJ89" s="91">
        <v>8.2000000000000003E-2</v>
      </c>
      <c r="BK89" s="96">
        <f t="shared" si="107"/>
        <v>0</v>
      </c>
      <c r="BL89" s="224">
        <f t="shared" si="108"/>
        <v>0</v>
      </c>
      <c r="BM89" s="96"/>
      <c r="BN89" s="226">
        <f t="shared" si="109"/>
        <v>0.35</v>
      </c>
      <c r="BO89" s="91">
        <v>8.2000000000000003E-2</v>
      </c>
      <c r="BP89" s="96">
        <f t="shared" si="110"/>
        <v>0</v>
      </c>
      <c r="BQ89" s="224">
        <f t="shared" si="111"/>
        <v>0</v>
      </c>
      <c r="BR89" s="96"/>
      <c r="BS89" s="226">
        <f t="shared" si="112"/>
        <v>0.35</v>
      </c>
      <c r="BT89" s="91">
        <v>8.2000000000000003E-2</v>
      </c>
      <c r="BU89" s="96">
        <f t="shared" si="113"/>
        <v>0</v>
      </c>
      <c r="BV89" s="224">
        <f t="shared" si="114"/>
        <v>0</v>
      </c>
      <c r="BW89" s="96"/>
      <c r="BX89" s="226">
        <f t="shared" si="115"/>
        <v>0.35</v>
      </c>
      <c r="BY89" s="91">
        <v>8.2000000000000003E-2</v>
      </c>
      <c r="BZ89" s="217">
        <f t="shared" si="76"/>
        <v>0</v>
      </c>
      <c r="CA89" s="224">
        <f t="shared" si="116"/>
        <v>0</v>
      </c>
      <c r="CB89" s="96"/>
      <c r="CC89" s="226">
        <f t="shared" si="117"/>
        <v>0.35</v>
      </c>
      <c r="CD89" s="91">
        <v>8.2000000000000003E-2</v>
      </c>
      <c r="CE89" s="217">
        <f t="shared" si="118"/>
        <v>0</v>
      </c>
      <c r="CF89" s="224">
        <f t="shared" si="119"/>
        <v>0</v>
      </c>
      <c r="CG89" s="96"/>
      <c r="CH89" s="226">
        <f t="shared" si="120"/>
        <v>0.35</v>
      </c>
      <c r="CI89" s="91">
        <v>8.2000000000000003E-2</v>
      </c>
      <c r="CJ89" s="217">
        <f t="shared" si="139"/>
        <v>0</v>
      </c>
      <c r="CK89" s="224">
        <f t="shared" si="137"/>
        <v>0</v>
      </c>
      <c r="CL89" s="96"/>
      <c r="CM89" s="287">
        <f t="shared" si="138"/>
        <v>0.35</v>
      </c>
      <c r="CN89" s="217"/>
      <c r="CO89" s="289">
        <f t="shared" si="121"/>
        <v>0.35</v>
      </c>
      <c r="CP89" s="217"/>
      <c r="CQ89" s="289">
        <f t="shared" si="122"/>
        <v>0.35</v>
      </c>
      <c r="CR89" s="217"/>
      <c r="CS89" s="289">
        <f t="shared" si="123"/>
        <v>0.35</v>
      </c>
      <c r="CT89" s="217"/>
      <c r="CU89" s="289">
        <f t="shared" si="124"/>
        <v>0.35</v>
      </c>
      <c r="CV89" s="217"/>
      <c r="CW89" s="289">
        <f t="shared" si="125"/>
        <v>0.35</v>
      </c>
      <c r="CX89" s="217"/>
      <c r="CY89" s="289">
        <f t="shared" si="126"/>
        <v>0.35</v>
      </c>
      <c r="CZ89" s="217"/>
      <c r="DA89" s="289">
        <f t="shared" si="127"/>
        <v>0.35</v>
      </c>
      <c r="DB89" s="217"/>
      <c r="DC89" s="289">
        <f t="shared" si="128"/>
        <v>0.35</v>
      </c>
      <c r="DD89" s="217"/>
      <c r="DE89" s="289">
        <f t="shared" si="77"/>
        <v>0.35</v>
      </c>
      <c r="DF89" s="217"/>
      <c r="DG89" s="289">
        <f t="shared" si="78"/>
        <v>0.35</v>
      </c>
      <c r="DH89" s="217"/>
      <c r="DI89" s="289">
        <f t="shared" si="79"/>
        <v>0.35</v>
      </c>
      <c r="DJ89" s="217"/>
      <c r="DK89" s="289">
        <f t="shared" si="80"/>
        <v>0.35</v>
      </c>
      <c r="DL89" s="217"/>
      <c r="DM89" s="289">
        <f t="shared" si="81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29"/>
        <v>61.050999999999988</v>
      </c>
      <c r="J90" s="122">
        <f t="shared" si="130"/>
        <v>255.19317999999993</v>
      </c>
      <c r="K90" s="184">
        <v>479.00599999999997</v>
      </c>
      <c r="L90" s="121">
        <f t="shared" si="131"/>
        <v>126.93299999999999</v>
      </c>
      <c r="M90" s="122">
        <f t="shared" si="132"/>
        <v>576.27581999999995</v>
      </c>
      <c r="N90" s="122">
        <f t="shared" si="133"/>
        <v>831.46899999999982</v>
      </c>
      <c r="O90" s="122">
        <v>400</v>
      </c>
      <c r="P90" s="120">
        <v>429.9</v>
      </c>
      <c r="Q90" s="121">
        <v>481.05</v>
      </c>
      <c r="R90" s="121">
        <f t="shared" si="82"/>
        <v>2.0440000000000396</v>
      </c>
      <c r="S90" s="122">
        <f t="shared" si="83"/>
        <v>9.279760000000179</v>
      </c>
      <c r="T90" s="122"/>
      <c r="U90" s="177">
        <f t="shared" si="84"/>
        <v>439.17976000000016</v>
      </c>
      <c r="V90" s="121">
        <v>509.08699999999999</v>
      </c>
      <c r="W90" s="148">
        <f t="shared" si="85"/>
        <v>28.036999999999978</v>
      </c>
      <c r="X90" s="174">
        <f t="shared" si="86"/>
        <v>127.28797999999991</v>
      </c>
      <c r="Y90" s="174">
        <v>500</v>
      </c>
      <c r="Z90" s="177">
        <f t="shared" si="87"/>
        <v>66.467740000000049</v>
      </c>
      <c r="AA90" s="148">
        <f>VLOOKUP(B90,Лист3!$A$2:$C$175,3,FALSE)</f>
        <v>528.07100000000003</v>
      </c>
      <c r="AB90" s="148">
        <f t="shared" si="88"/>
        <v>18.984000000000037</v>
      </c>
      <c r="AC90" s="174">
        <f t="shared" si="89"/>
        <v>86.187360000000169</v>
      </c>
      <c r="AD90" s="174"/>
      <c r="AE90" s="177">
        <f t="shared" si="90"/>
        <v>152.65510000000023</v>
      </c>
      <c r="AF90" s="148">
        <f>VLOOKUP(A90,Лист4!$A$2:$F$175,6,FALSE)</f>
        <v>529.00300000000004</v>
      </c>
      <c r="AG90" s="148">
        <f t="shared" si="91"/>
        <v>0.93200000000001637</v>
      </c>
      <c r="AH90" s="174">
        <f t="shared" si="92"/>
        <v>4.2312800000000745</v>
      </c>
      <c r="AI90" s="174">
        <v>300</v>
      </c>
      <c r="AJ90" s="177">
        <f t="shared" si="93"/>
        <v>-143.11361999999968</v>
      </c>
      <c r="AK90" s="148">
        <f>VLOOKUP(A90,Лист6!$A$2:$F$175,6,FALSE)</f>
        <v>556.05600000000004</v>
      </c>
      <c r="AL90" s="148">
        <f t="shared" si="94"/>
        <v>27.052999999999997</v>
      </c>
      <c r="AM90" s="174">
        <f t="shared" si="95"/>
        <v>122.82061999999999</v>
      </c>
      <c r="AN90" s="174"/>
      <c r="AO90" s="177">
        <f t="shared" si="96"/>
        <v>-20.292999999999694</v>
      </c>
      <c r="AP90" s="175">
        <v>567.053</v>
      </c>
      <c r="AQ90" s="148">
        <f t="shared" si="97"/>
        <v>10.996999999999957</v>
      </c>
      <c r="AR90" s="148">
        <f t="shared" si="98"/>
        <v>49.926379999999803</v>
      </c>
      <c r="AS90" s="148">
        <v>150</v>
      </c>
      <c r="AT90" s="177">
        <f t="shared" si="99"/>
        <v>-120.3666199999999</v>
      </c>
      <c r="AU90" s="175">
        <v>599.00400000000002</v>
      </c>
      <c r="AV90" s="148">
        <f t="shared" si="100"/>
        <v>31.951000000000022</v>
      </c>
      <c r="AW90" s="174">
        <f t="shared" si="101"/>
        <v>145.0575400000001</v>
      </c>
      <c r="AX90" s="148"/>
      <c r="AY90" s="177">
        <f t="shared" si="102"/>
        <v>24.690920000000204</v>
      </c>
      <c r="AZ90" s="170">
        <v>599.00400000000002</v>
      </c>
      <c r="BA90" s="148">
        <f t="shared" ref="BA90:BA153" si="146">AZ90-AU90</f>
        <v>0</v>
      </c>
      <c r="BB90" s="122">
        <f t="shared" si="136"/>
        <v>0</v>
      </c>
      <c r="BC90" s="148"/>
      <c r="BD90" s="144">
        <f t="shared" si="103"/>
        <v>24.690920000000204</v>
      </c>
      <c r="BE90" s="175"/>
      <c r="BF90" s="148"/>
      <c r="BG90" s="174">
        <f t="shared" si="105"/>
        <v>0</v>
      </c>
      <c r="BH90" s="148"/>
      <c r="BI90" s="177">
        <f t="shared" si="106"/>
        <v>24.690920000000204</v>
      </c>
      <c r="BJ90" s="175"/>
      <c r="BK90" s="148">
        <f t="shared" si="107"/>
        <v>0</v>
      </c>
      <c r="BL90" s="174">
        <f t="shared" si="108"/>
        <v>0</v>
      </c>
      <c r="BM90" s="148"/>
      <c r="BN90" s="198">
        <f t="shared" si="109"/>
        <v>24.690920000000204</v>
      </c>
      <c r="BO90" s="175"/>
      <c r="BP90" s="121">
        <f t="shared" si="110"/>
        <v>0</v>
      </c>
      <c r="BQ90" s="122">
        <f t="shared" si="111"/>
        <v>0</v>
      </c>
      <c r="BR90" s="148"/>
      <c r="BS90" s="120">
        <f t="shared" si="112"/>
        <v>24.690920000000204</v>
      </c>
      <c r="BT90" s="175"/>
      <c r="BU90" s="121">
        <f t="shared" si="113"/>
        <v>0</v>
      </c>
      <c r="BV90" s="122">
        <f t="shared" si="114"/>
        <v>0</v>
      </c>
      <c r="BW90" s="148"/>
      <c r="BX90" s="120">
        <f t="shared" si="115"/>
        <v>24.690920000000204</v>
      </c>
      <c r="BY90" s="175"/>
      <c r="BZ90" s="111">
        <f t="shared" si="76"/>
        <v>0</v>
      </c>
      <c r="CA90" s="122">
        <f t="shared" si="116"/>
        <v>0</v>
      </c>
      <c r="CB90" s="148"/>
      <c r="CC90" s="120">
        <f t="shared" si="117"/>
        <v>24.690920000000204</v>
      </c>
      <c r="CD90" s="175"/>
      <c r="CE90" s="111">
        <f t="shared" si="118"/>
        <v>0</v>
      </c>
      <c r="CF90" s="122">
        <f t="shared" si="119"/>
        <v>0</v>
      </c>
      <c r="CG90" s="148"/>
      <c r="CH90" s="120">
        <f t="shared" si="120"/>
        <v>24.690920000000204</v>
      </c>
      <c r="CI90" s="175"/>
      <c r="CJ90" s="111">
        <f t="shared" si="139"/>
        <v>0</v>
      </c>
      <c r="CK90" s="122">
        <f t="shared" si="137"/>
        <v>0</v>
      </c>
      <c r="CL90" s="148"/>
      <c r="CM90" s="120">
        <f t="shared" si="138"/>
        <v>24.690920000000204</v>
      </c>
      <c r="CN90" s="148"/>
      <c r="CO90" s="196">
        <f t="shared" si="121"/>
        <v>24.690920000000204</v>
      </c>
      <c r="CP90" s="111"/>
      <c r="CQ90" s="196">
        <f t="shared" si="122"/>
        <v>24.690920000000204</v>
      </c>
      <c r="CR90" s="111"/>
      <c r="CS90" s="196">
        <f t="shared" si="123"/>
        <v>24.690920000000204</v>
      </c>
      <c r="CT90" s="111"/>
      <c r="CU90" s="196">
        <f t="shared" si="124"/>
        <v>24.690920000000204</v>
      </c>
      <c r="CV90" s="111"/>
      <c r="CW90" s="196">
        <f t="shared" si="125"/>
        <v>24.690920000000204</v>
      </c>
      <c r="CX90" s="111"/>
      <c r="CY90" s="196">
        <f t="shared" si="126"/>
        <v>24.690920000000204</v>
      </c>
      <c r="CZ90" s="111"/>
      <c r="DA90" s="196">
        <f t="shared" si="127"/>
        <v>24.690920000000204</v>
      </c>
      <c r="DB90" s="111"/>
      <c r="DC90" s="196">
        <f t="shared" si="128"/>
        <v>24.690920000000204</v>
      </c>
      <c r="DD90" s="111"/>
      <c r="DE90" s="196">
        <f t="shared" si="77"/>
        <v>24.690920000000204</v>
      </c>
      <c r="DF90" s="111"/>
      <c r="DG90" s="196">
        <f t="shared" si="78"/>
        <v>24.690920000000204</v>
      </c>
      <c r="DH90" s="111"/>
      <c r="DI90" s="196">
        <f t="shared" si="79"/>
        <v>24.690920000000204</v>
      </c>
      <c r="DJ90" s="111"/>
      <c r="DK90" s="196">
        <f t="shared" si="80"/>
        <v>24.690920000000204</v>
      </c>
      <c r="DL90" s="111"/>
      <c r="DM90" s="196">
        <f t="shared" si="81"/>
        <v>24.690920000000204</v>
      </c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29"/>
        <v>22.001999999999999</v>
      </c>
      <c r="J91" s="224">
        <f t="shared" si="130"/>
        <v>91.96835999999999</v>
      </c>
      <c r="K91" s="225">
        <v>86.055999999999997</v>
      </c>
      <c r="L91" s="96">
        <f t="shared" si="131"/>
        <v>64.054000000000002</v>
      </c>
      <c r="M91" s="224">
        <f t="shared" si="132"/>
        <v>290.80516</v>
      </c>
      <c r="N91" s="224">
        <f t="shared" si="133"/>
        <v>382.77351999999996</v>
      </c>
      <c r="O91" s="224">
        <v>0</v>
      </c>
      <c r="P91" s="226">
        <f t="shared" si="134"/>
        <v>382.77351999999996</v>
      </c>
      <c r="Q91" s="96">
        <v>86.055999999999997</v>
      </c>
      <c r="R91" s="96">
        <f t="shared" si="82"/>
        <v>0</v>
      </c>
      <c r="S91" s="224">
        <f t="shared" si="83"/>
        <v>0</v>
      </c>
      <c r="T91" s="224"/>
      <c r="U91" s="226">
        <f t="shared" si="84"/>
        <v>382.77351999999996</v>
      </c>
      <c r="V91" s="96">
        <v>98.043999999999997</v>
      </c>
      <c r="W91" s="96">
        <f t="shared" si="85"/>
        <v>11.988</v>
      </c>
      <c r="X91" s="224">
        <f t="shared" si="86"/>
        <v>54.425519999999999</v>
      </c>
      <c r="Y91" s="224"/>
      <c r="Z91" s="226">
        <f t="shared" si="87"/>
        <v>437.19903999999997</v>
      </c>
      <c r="AA91" s="96">
        <f>VLOOKUP(B91,Лист3!$A$2:$C$175,3,FALSE)</f>
        <v>98.043999999999997</v>
      </c>
      <c r="AB91" s="96">
        <f t="shared" si="88"/>
        <v>0</v>
      </c>
      <c r="AC91" s="224">
        <f t="shared" si="89"/>
        <v>0</v>
      </c>
      <c r="AD91" s="224"/>
      <c r="AE91" s="226">
        <f t="shared" si="90"/>
        <v>437.19903999999997</v>
      </c>
      <c r="AF91" s="96">
        <f>VLOOKUP(A91,Лист4!$A$2:$F$175,6,FALSE)</f>
        <v>98.045000000000002</v>
      </c>
      <c r="AG91" s="96">
        <f t="shared" si="91"/>
        <v>1.0000000000047748E-3</v>
      </c>
      <c r="AH91" s="224">
        <f t="shared" si="92"/>
        <v>4.5400000000216777E-3</v>
      </c>
      <c r="AI91" s="224"/>
      <c r="AJ91" s="226">
        <f t="shared" si="93"/>
        <v>437.20357999999999</v>
      </c>
      <c r="AK91" s="96">
        <f>VLOOKUP(A91,Лист6!$A$2:$F$175,6,FALSE)</f>
        <v>102.001</v>
      </c>
      <c r="AL91" s="96">
        <f t="shared" si="94"/>
        <v>3.9560000000000031</v>
      </c>
      <c r="AM91" s="224">
        <f t="shared" si="95"/>
        <v>17.960240000000013</v>
      </c>
      <c r="AN91" s="224"/>
      <c r="AO91" s="226">
        <f t="shared" si="96"/>
        <v>455.16381999999999</v>
      </c>
      <c r="AP91" s="91">
        <v>115.09099999999999</v>
      </c>
      <c r="AQ91" s="96">
        <f t="shared" si="97"/>
        <v>13.089999999999989</v>
      </c>
      <c r="AR91" s="96">
        <f t="shared" si="98"/>
        <v>59.428599999999953</v>
      </c>
      <c r="AS91" s="96"/>
      <c r="AT91" s="226">
        <f t="shared" si="99"/>
        <v>514.59241999999995</v>
      </c>
      <c r="AU91" s="91">
        <v>116.033</v>
      </c>
      <c r="AV91" s="96">
        <f t="shared" si="100"/>
        <v>0.94200000000000728</v>
      </c>
      <c r="AW91" s="224">
        <f t="shared" si="101"/>
        <v>4.2766800000000327</v>
      </c>
      <c r="AX91" s="96"/>
      <c r="AY91" s="226">
        <f t="shared" si="102"/>
        <v>518.8691</v>
      </c>
      <c r="AZ91" s="91">
        <v>120.012</v>
      </c>
      <c r="BA91" s="96">
        <f t="shared" si="146"/>
        <v>3.9789999999999992</v>
      </c>
      <c r="BB91" s="224">
        <f t="shared" si="136"/>
        <v>19.138989999999996</v>
      </c>
      <c r="BC91" s="96"/>
      <c r="BD91" s="226">
        <f t="shared" si="103"/>
        <v>538.00809000000004</v>
      </c>
      <c r="BE91" s="91">
        <v>122.05</v>
      </c>
      <c r="BF91" s="96">
        <f t="shared" si="104"/>
        <v>2.0379999999999967</v>
      </c>
      <c r="BG91" s="224">
        <f t="shared" si="105"/>
        <v>9.8027799999999825</v>
      </c>
      <c r="BH91" s="96"/>
      <c r="BI91" s="226">
        <f t="shared" si="106"/>
        <v>547.81087000000002</v>
      </c>
      <c r="BJ91" s="91">
        <v>126.03700000000001</v>
      </c>
      <c r="BK91" s="96">
        <f t="shared" si="107"/>
        <v>3.987000000000009</v>
      </c>
      <c r="BL91" s="224">
        <f t="shared" si="108"/>
        <v>19.177470000000042</v>
      </c>
      <c r="BM91" s="96"/>
      <c r="BN91" s="226">
        <f t="shared" si="109"/>
        <v>566.98834000000011</v>
      </c>
      <c r="BO91" s="91">
        <v>126.03700000000001</v>
      </c>
      <c r="BP91" s="96">
        <f t="shared" si="110"/>
        <v>0</v>
      </c>
      <c r="BQ91" s="224">
        <f t="shared" si="111"/>
        <v>0</v>
      </c>
      <c r="BR91" s="96"/>
      <c r="BS91" s="226">
        <f t="shared" si="112"/>
        <v>566.98834000000011</v>
      </c>
      <c r="BT91" s="91">
        <v>126.03700000000001</v>
      </c>
      <c r="BU91" s="96">
        <f t="shared" si="113"/>
        <v>0</v>
      </c>
      <c r="BV91" s="224">
        <f t="shared" si="114"/>
        <v>0</v>
      </c>
      <c r="BW91" s="96"/>
      <c r="BX91" s="226">
        <f t="shared" si="115"/>
        <v>566.98834000000011</v>
      </c>
      <c r="BY91" s="91">
        <v>126.03700000000001</v>
      </c>
      <c r="BZ91" s="217">
        <f t="shared" si="76"/>
        <v>0</v>
      </c>
      <c r="CA91" s="224">
        <f t="shared" si="116"/>
        <v>0</v>
      </c>
      <c r="CB91" s="96"/>
      <c r="CC91" s="226">
        <f t="shared" si="117"/>
        <v>566.98834000000011</v>
      </c>
      <c r="CD91" s="91">
        <v>126.03700000000001</v>
      </c>
      <c r="CE91" s="217">
        <f t="shared" si="118"/>
        <v>0</v>
      </c>
      <c r="CF91" s="224">
        <f t="shared" si="119"/>
        <v>0</v>
      </c>
      <c r="CG91" s="96"/>
      <c r="CH91" s="226">
        <f t="shared" si="120"/>
        <v>566.98834000000011</v>
      </c>
      <c r="CI91" s="91">
        <v>126.03700000000001</v>
      </c>
      <c r="CJ91" s="217">
        <f t="shared" si="139"/>
        <v>0</v>
      </c>
      <c r="CK91" s="224">
        <f t="shared" si="137"/>
        <v>0</v>
      </c>
      <c r="CL91" s="96"/>
      <c r="CM91" s="287">
        <f t="shared" si="138"/>
        <v>566.98834000000011</v>
      </c>
      <c r="CN91" s="217"/>
      <c r="CO91" s="289">
        <f t="shared" si="121"/>
        <v>566.98834000000011</v>
      </c>
      <c r="CP91" s="217"/>
      <c r="CQ91" s="289">
        <f t="shared" si="122"/>
        <v>566.98834000000011</v>
      </c>
      <c r="CR91" s="217"/>
      <c r="CS91" s="289">
        <f t="shared" si="123"/>
        <v>566.98834000000011</v>
      </c>
      <c r="CT91" s="217"/>
      <c r="CU91" s="289">
        <f t="shared" si="124"/>
        <v>566.98834000000011</v>
      </c>
      <c r="CV91" s="217"/>
      <c r="CW91" s="289">
        <f t="shared" si="125"/>
        <v>566.98834000000011</v>
      </c>
      <c r="CX91" s="217"/>
      <c r="CY91" s="289">
        <f t="shared" si="126"/>
        <v>566.98834000000011</v>
      </c>
      <c r="CZ91" s="217"/>
      <c r="DA91" s="289">
        <f t="shared" si="127"/>
        <v>566.98834000000011</v>
      </c>
      <c r="DB91" s="217"/>
      <c r="DC91" s="289">
        <f t="shared" si="128"/>
        <v>566.98834000000011</v>
      </c>
      <c r="DD91" s="217"/>
      <c r="DE91" s="289">
        <f t="shared" si="77"/>
        <v>566.98834000000011</v>
      </c>
      <c r="DF91" s="217"/>
      <c r="DG91" s="289">
        <f t="shared" si="78"/>
        <v>566.98834000000011</v>
      </c>
      <c r="DH91" s="217"/>
      <c r="DI91" s="289">
        <f t="shared" si="79"/>
        <v>566.98834000000011</v>
      </c>
      <c r="DJ91" s="217"/>
      <c r="DK91" s="289">
        <f t="shared" si="80"/>
        <v>566.98834000000011</v>
      </c>
      <c r="DL91" s="217"/>
      <c r="DM91" s="289">
        <f t="shared" si="81"/>
        <v>566.98834000000011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47">G92/4.18</f>
        <v>17.940191387559807</v>
      </c>
      <c r="G92" s="182">
        <v>74.989999999999995</v>
      </c>
      <c r="H92" s="183">
        <v>738.01199999999994</v>
      </c>
      <c r="I92" s="121">
        <f t="shared" si="129"/>
        <v>531.97699999999998</v>
      </c>
      <c r="J92" s="122">
        <f t="shared" si="130"/>
        <v>2223.6638599999997</v>
      </c>
      <c r="K92" s="184">
        <v>1204.0070000000001</v>
      </c>
      <c r="L92" s="121">
        <f t="shared" si="131"/>
        <v>465.99500000000012</v>
      </c>
      <c r="M92" s="122">
        <f t="shared" si="132"/>
        <v>2115.6173000000003</v>
      </c>
      <c r="N92" s="122">
        <f t="shared" si="133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82"/>
        <v>0</v>
      </c>
      <c r="S92" s="122">
        <f t="shared" si="83"/>
        <v>0</v>
      </c>
      <c r="T92" s="122"/>
      <c r="U92" s="120">
        <f t="shared" si="84"/>
        <v>-708</v>
      </c>
      <c r="V92" s="121">
        <v>1204.0070000000001</v>
      </c>
      <c r="W92" s="121">
        <f t="shared" si="85"/>
        <v>0</v>
      </c>
      <c r="X92" s="122">
        <f t="shared" si="86"/>
        <v>0</v>
      </c>
      <c r="Y92" s="122"/>
      <c r="Z92" s="120">
        <f t="shared" si="87"/>
        <v>-708</v>
      </c>
      <c r="AA92" s="121">
        <f>VLOOKUP(B92,Лист3!$A$2:$C$175,3,FALSE)</f>
        <v>1204.0070000000001</v>
      </c>
      <c r="AB92" s="121">
        <f t="shared" si="88"/>
        <v>0</v>
      </c>
      <c r="AC92" s="122">
        <f t="shared" si="89"/>
        <v>0</v>
      </c>
      <c r="AD92" s="122"/>
      <c r="AE92" s="120">
        <f t="shared" si="90"/>
        <v>-708</v>
      </c>
      <c r="AF92" s="121">
        <f>VLOOKUP(A92,Лист4!$A$2:$F$175,6,FALSE)</f>
        <v>1204.0070000000001</v>
      </c>
      <c r="AG92" s="121">
        <f t="shared" si="91"/>
        <v>0</v>
      </c>
      <c r="AH92" s="122">
        <f t="shared" si="92"/>
        <v>0</v>
      </c>
      <c r="AI92" s="122"/>
      <c r="AJ92" s="120">
        <f t="shared" si="93"/>
        <v>-708</v>
      </c>
      <c r="AK92" s="121">
        <f>VLOOKUP(A92,Лист6!$A$2:$F$175,6,FALSE)</f>
        <v>1204.0070000000001</v>
      </c>
      <c r="AL92" s="121">
        <f t="shared" si="94"/>
        <v>0</v>
      </c>
      <c r="AM92" s="122">
        <f t="shared" si="95"/>
        <v>0</v>
      </c>
      <c r="AN92" s="122"/>
      <c r="AO92" s="120">
        <f t="shared" si="96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99"/>
        <v>359.11791999999991</v>
      </c>
      <c r="AU92" s="170">
        <v>1597.0920000000001</v>
      </c>
      <c r="AV92" s="121">
        <f t="shared" si="100"/>
        <v>158.03700000000003</v>
      </c>
      <c r="AW92" s="122">
        <f t="shared" si="101"/>
        <v>717.48798000000011</v>
      </c>
      <c r="AX92" s="121"/>
      <c r="AY92" s="144">
        <f t="shared" si="102"/>
        <v>1076.6059</v>
      </c>
      <c r="AZ92" s="123"/>
      <c r="BA92" s="121"/>
      <c r="BB92" s="122">
        <f t="shared" si="136"/>
        <v>0</v>
      </c>
      <c r="BC92" s="121"/>
      <c r="BD92" s="120">
        <f t="shared" si="103"/>
        <v>1076.6059</v>
      </c>
      <c r="BE92" s="123"/>
      <c r="BF92" s="121">
        <f t="shared" si="104"/>
        <v>0</v>
      </c>
      <c r="BG92" s="122">
        <f t="shared" si="105"/>
        <v>0</v>
      </c>
      <c r="BH92" s="121"/>
      <c r="BI92" s="120">
        <f t="shared" si="106"/>
        <v>1076.6059</v>
      </c>
      <c r="BJ92" s="123"/>
      <c r="BK92" s="121">
        <f t="shared" si="107"/>
        <v>0</v>
      </c>
      <c r="BL92" s="122">
        <f t="shared" si="108"/>
        <v>0</v>
      </c>
      <c r="BM92" s="121"/>
      <c r="BN92" s="114">
        <f t="shared" si="109"/>
        <v>1076.6059</v>
      </c>
      <c r="BO92" s="123"/>
      <c r="BP92" s="121">
        <f t="shared" si="110"/>
        <v>0</v>
      </c>
      <c r="BQ92" s="122">
        <f t="shared" si="111"/>
        <v>0</v>
      </c>
      <c r="BR92" s="121"/>
      <c r="BS92" s="120">
        <f t="shared" si="112"/>
        <v>1076.6059</v>
      </c>
      <c r="BT92" s="123"/>
      <c r="BU92" s="121">
        <f t="shared" si="113"/>
        <v>0</v>
      </c>
      <c r="BV92" s="122">
        <f t="shared" si="114"/>
        <v>0</v>
      </c>
      <c r="BW92" s="121"/>
      <c r="BX92" s="120">
        <f t="shared" si="115"/>
        <v>1076.6059</v>
      </c>
      <c r="BY92" s="123"/>
      <c r="BZ92" s="111">
        <f t="shared" si="76"/>
        <v>0</v>
      </c>
      <c r="CA92" s="122">
        <f t="shared" si="116"/>
        <v>0</v>
      </c>
      <c r="CB92" s="121"/>
      <c r="CC92" s="120">
        <f t="shared" si="117"/>
        <v>1076.6059</v>
      </c>
      <c r="CD92" s="123"/>
      <c r="CE92" s="111">
        <f t="shared" si="118"/>
        <v>0</v>
      </c>
      <c r="CF92" s="122">
        <f t="shared" si="119"/>
        <v>0</v>
      </c>
      <c r="CG92" s="121"/>
      <c r="CH92" s="120">
        <f t="shared" si="120"/>
        <v>1076.6059</v>
      </c>
      <c r="CI92" s="123"/>
      <c r="CJ92" s="111">
        <f t="shared" si="139"/>
        <v>0</v>
      </c>
      <c r="CK92" s="122">
        <f t="shared" si="137"/>
        <v>0</v>
      </c>
      <c r="CL92" s="121"/>
      <c r="CM92" s="120">
        <f t="shared" si="138"/>
        <v>1076.6059</v>
      </c>
      <c r="CN92" s="121"/>
      <c r="CO92" s="196">
        <f t="shared" si="121"/>
        <v>1076.6059</v>
      </c>
      <c r="CP92" s="111"/>
      <c r="CQ92" s="196">
        <f t="shared" si="122"/>
        <v>1076.6059</v>
      </c>
      <c r="CR92" s="111"/>
      <c r="CS92" s="196">
        <f t="shared" si="123"/>
        <v>1076.6059</v>
      </c>
      <c r="CT92" s="111"/>
      <c r="CU92" s="196">
        <f t="shared" si="124"/>
        <v>1076.6059</v>
      </c>
      <c r="CV92" s="111"/>
      <c r="CW92" s="196">
        <f t="shared" si="125"/>
        <v>1076.6059</v>
      </c>
      <c r="CX92" s="111"/>
      <c r="CY92" s="196">
        <f t="shared" si="126"/>
        <v>1076.6059</v>
      </c>
      <c r="CZ92" s="111"/>
      <c r="DA92" s="196">
        <f t="shared" si="127"/>
        <v>1076.6059</v>
      </c>
      <c r="DB92" s="111"/>
      <c r="DC92" s="196">
        <f t="shared" si="128"/>
        <v>1076.6059</v>
      </c>
      <c r="DD92" s="111"/>
      <c r="DE92" s="196">
        <f t="shared" si="77"/>
        <v>1076.6059</v>
      </c>
      <c r="DF92" s="111"/>
      <c r="DG92" s="196">
        <f t="shared" si="78"/>
        <v>1076.6059</v>
      </c>
      <c r="DH92" s="111"/>
      <c r="DI92" s="196">
        <f t="shared" si="79"/>
        <v>1076.6059</v>
      </c>
      <c r="DJ92" s="111"/>
      <c r="DK92" s="196">
        <f t="shared" si="80"/>
        <v>1076.6059</v>
      </c>
      <c r="DL92" s="111"/>
      <c r="DM92" s="196">
        <f t="shared" si="81"/>
        <v>1076.6059</v>
      </c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47"/>
        <v>2181.9904306220096</v>
      </c>
      <c r="G93" s="182">
        <v>9120.7199999999993</v>
      </c>
      <c r="H93" s="183">
        <v>21601.054</v>
      </c>
      <c r="I93" s="121">
        <f t="shared" si="129"/>
        <v>5617.9609999999993</v>
      </c>
      <c r="J93" s="122">
        <f t="shared" si="130"/>
        <v>23483.076979999994</v>
      </c>
      <c r="K93" s="184">
        <v>24672.021000000001</v>
      </c>
      <c r="L93" s="121">
        <f t="shared" si="131"/>
        <v>3070.9670000000006</v>
      </c>
      <c r="M93" s="122">
        <f t="shared" si="132"/>
        <v>13942.190180000003</v>
      </c>
      <c r="N93" s="122">
        <f t="shared" si="133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82"/>
        <v>1608.005000000001</v>
      </c>
      <c r="S93" s="122">
        <f t="shared" si="83"/>
        <v>7300.3427000000047</v>
      </c>
      <c r="T93" s="122"/>
      <c r="U93" s="120">
        <f t="shared" si="84"/>
        <v>16114.052700000004</v>
      </c>
      <c r="V93" s="121">
        <v>28545.062999999998</v>
      </c>
      <c r="W93" s="121">
        <f t="shared" si="85"/>
        <v>2265.0369999999966</v>
      </c>
      <c r="X93" s="122">
        <f t="shared" si="86"/>
        <v>10283.267979999984</v>
      </c>
      <c r="Y93" s="122">
        <v>6726</v>
      </c>
      <c r="Z93" s="120">
        <f t="shared" si="87"/>
        <v>19671.32067999999</v>
      </c>
      <c r="AA93" s="121">
        <f>VLOOKUP(B93,Лист3!$A$2:$C$175,3,FALSE)</f>
        <v>30216.09</v>
      </c>
      <c r="AB93" s="121">
        <f t="shared" si="88"/>
        <v>1671.0270000000019</v>
      </c>
      <c r="AC93" s="122">
        <f t="shared" si="89"/>
        <v>7586.4625800000085</v>
      </c>
      <c r="AD93" s="122">
        <v>9468</v>
      </c>
      <c r="AE93" s="120">
        <f t="shared" si="90"/>
        <v>17789.783259999997</v>
      </c>
      <c r="AF93" s="121">
        <f>VLOOKUP(A93,Лист4!$A$2:$F$175,6,FALSE)</f>
        <v>31621.001</v>
      </c>
      <c r="AG93" s="121">
        <f t="shared" si="91"/>
        <v>1404.9110000000001</v>
      </c>
      <c r="AH93" s="122">
        <f t="shared" si="92"/>
        <v>6378.29594</v>
      </c>
      <c r="AI93" s="122"/>
      <c r="AJ93" s="120">
        <f t="shared" si="93"/>
        <v>24168.079199999996</v>
      </c>
      <c r="AK93" s="121">
        <f>VLOOKUP(A93,Лист6!$A$2:$F$175,6,FALSE)</f>
        <v>32776.093999999997</v>
      </c>
      <c r="AL93" s="121">
        <f t="shared" si="94"/>
        <v>1155.0929999999971</v>
      </c>
      <c r="AM93" s="122">
        <f t="shared" si="95"/>
        <v>5244.1222199999866</v>
      </c>
      <c r="AN93" s="122"/>
      <c r="AO93" s="120">
        <f t="shared" si="96"/>
        <v>29412.201419999983</v>
      </c>
      <c r="AP93" s="161">
        <v>33355</v>
      </c>
      <c r="AQ93" s="121">
        <f t="shared" si="97"/>
        <v>578.90600000000268</v>
      </c>
      <c r="AR93" s="121">
        <f t="shared" si="98"/>
        <v>2628.2332400000123</v>
      </c>
      <c r="AS93" s="121">
        <f>12000+1935+2625</f>
        <v>16560</v>
      </c>
      <c r="AT93" s="150">
        <f t="shared" si="99"/>
        <v>15480.434659999995</v>
      </c>
      <c r="AU93" s="123"/>
      <c r="AV93" s="121"/>
      <c r="AW93" s="122">
        <f t="shared" si="101"/>
        <v>0</v>
      </c>
      <c r="AX93" s="121"/>
      <c r="AY93" s="120">
        <f t="shared" si="102"/>
        <v>15480.434659999995</v>
      </c>
      <c r="AZ93" s="123"/>
      <c r="BA93" s="121">
        <f t="shared" si="146"/>
        <v>0</v>
      </c>
      <c r="BB93" s="122">
        <f t="shared" si="136"/>
        <v>0</v>
      </c>
      <c r="BC93" s="121"/>
      <c r="BD93" s="120">
        <f t="shared" si="103"/>
        <v>15480.434659999995</v>
      </c>
      <c r="BE93" s="123"/>
      <c r="BF93" s="121">
        <f t="shared" si="104"/>
        <v>0</v>
      </c>
      <c r="BG93" s="122">
        <f t="shared" si="105"/>
        <v>0</v>
      </c>
      <c r="BH93" s="121"/>
      <c r="BI93" s="120">
        <f t="shared" si="106"/>
        <v>15480.434659999995</v>
      </c>
      <c r="BJ93" s="123"/>
      <c r="BK93" s="121">
        <f t="shared" si="107"/>
        <v>0</v>
      </c>
      <c r="BL93" s="122">
        <f t="shared" si="108"/>
        <v>0</v>
      </c>
      <c r="BM93" s="121"/>
      <c r="BN93" s="120">
        <f t="shared" si="109"/>
        <v>15480.434659999995</v>
      </c>
      <c r="BO93" s="123"/>
      <c r="BP93" s="121">
        <f t="shared" si="110"/>
        <v>0</v>
      </c>
      <c r="BQ93" s="122">
        <f t="shared" si="111"/>
        <v>0</v>
      </c>
      <c r="BR93" s="121"/>
      <c r="BS93" s="120">
        <f t="shared" si="112"/>
        <v>15480.434659999995</v>
      </c>
      <c r="BT93" s="123"/>
      <c r="BU93" s="121">
        <f t="shared" si="113"/>
        <v>0</v>
      </c>
      <c r="BV93" s="122">
        <f t="shared" si="114"/>
        <v>0</v>
      </c>
      <c r="BW93" s="121"/>
      <c r="BX93" s="120">
        <f t="shared" si="115"/>
        <v>15480.434659999995</v>
      </c>
      <c r="BY93" s="123"/>
      <c r="BZ93" s="111">
        <f t="shared" si="76"/>
        <v>0</v>
      </c>
      <c r="CA93" s="122">
        <f t="shared" si="116"/>
        <v>0</v>
      </c>
      <c r="CB93" s="121"/>
      <c r="CC93" s="120">
        <f t="shared" si="117"/>
        <v>15480.434659999995</v>
      </c>
      <c r="CD93" s="123"/>
      <c r="CE93" s="111">
        <f t="shared" si="118"/>
        <v>0</v>
      </c>
      <c r="CF93" s="122">
        <f t="shared" si="119"/>
        <v>0</v>
      </c>
      <c r="CG93" s="121"/>
      <c r="CH93" s="120">
        <f t="shared" si="120"/>
        <v>15480.434659999995</v>
      </c>
      <c r="CI93" s="123"/>
      <c r="CJ93" s="111">
        <f t="shared" si="139"/>
        <v>0</v>
      </c>
      <c r="CK93" s="122">
        <f t="shared" si="137"/>
        <v>0</v>
      </c>
      <c r="CL93" s="121"/>
      <c r="CM93" s="120">
        <f t="shared" si="138"/>
        <v>15480.434659999995</v>
      </c>
      <c r="CN93" s="121"/>
      <c r="CO93" s="196">
        <f t="shared" si="121"/>
        <v>15480.434659999995</v>
      </c>
      <c r="CP93" s="111">
        <v>4568</v>
      </c>
      <c r="CQ93" s="196">
        <f t="shared" si="122"/>
        <v>10912.434659999995</v>
      </c>
      <c r="CR93" s="111"/>
      <c r="CS93" s="196">
        <f t="shared" si="123"/>
        <v>10912.434659999995</v>
      </c>
      <c r="CT93" s="111"/>
      <c r="CU93" s="196">
        <f t="shared" si="124"/>
        <v>10912.434659999995</v>
      </c>
      <c r="CV93" s="111"/>
      <c r="CW93" s="196">
        <f t="shared" si="125"/>
        <v>10912.434659999995</v>
      </c>
      <c r="CX93" s="111"/>
      <c r="CY93" s="196">
        <f t="shared" si="126"/>
        <v>10912.434659999995</v>
      </c>
      <c r="CZ93" s="111"/>
      <c r="DA93" s="196">
        <f t="shared" si="127"/>
        <v>10912.434659999995</v>
      </c>
      <c r="DB93" s="111"/>
      <c r="DC93" s="196">
        <f t="shared" si="128"/>
        <v>10912.434659999995</v>
      </c>
      <c r="DD93" s="111"/>
      <c r="DE93" s="196">
        <f t="shared" si="77"/>
        <v>10912.434659999995</v>
      </c>
      <c r="DF93" s="111"/>
      <c r="DG93" s="196">
        <f t="shared" si="78"/>
        <v>10912.434659999995</v>
      </c>
      <c r="DH93" s="111"/>
      <c r="DI93" s="196">
        <f t="shared" si="79"/>
        <v>10912.434659999995</v>
      </c>
      <c r="DJ93" s="111"/>
      <c r="DK93" s="196">
        <f t="shared" si="80"/>
        <v>10912.434659999995</v>
      </c>
      <c r="DL93" s="111"/>
      <c r="DM93" s="196">
        <f t="shared" si="81"/>
        <v>10912.434659999995</v>
      </c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47"/>
        <v>82.966507177033506</v>
      </c>
      <c r="G94" s="182">
        <v>346.8</v>
      </c>
      <c r="H94" s="183">
        <v>1581.087</v>
      </c>
      <c r="I94" s="121">
        <f t="shared" si="129"/>
        <v>308.02399999999989</v>
      </c>
      <c r="J94" s="122">
        <f t="shared" si="130"/>
        <v>1287.5403199999994</v>
      </c>
      <c r="K94" s="184">
        <v>3557.0010000000002</v>
      </c>
      <c r="L94" s="121">
        <f t="shared" si="131"/>
        <v>1975.9140000000002</v>
      </c>
      <c r="M94" s="122">
        <f t="shared" si="132"/>
        <v>8970.6495600000017</v>
      </c>
      <c r="N94" s="122">
        <f t="shared" si="133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82"/>
        <v>879.01599999999962</v>
      </c>
      <c r="S94" s="122">
        <f t="shared" si="83"/>
        <v>3990.7326399999984</v>
      </c>
      <c r="T94" s="122"/>
      <c r="U94" s="120">
        <f t="shared" si="84"/>
        <v>7017.0626399999983</v>
      </c>
      <c r="V94" s="121">
        <v>5039.0969999999998</v>
      </c>
      <c r="W94" s="121">
        <f t="shared" si="85"/>
        <v>603.07999999999993</v>
      </c>
      <c r="X94" s="122">
        <f t="shared" si="86"/>
        <v>2737.9831999999997</v>
      </c>
      <c r="Y94" s="122">
        <v>5000</v>
      </c>
      <c r="Z94" s="120">
        <f t="shared" si="87"/>
        <v>4755.0458399999989</v>
      </c>
      <c r="AA94" s="121">
        <f>VLOOKUP(B94,Лист3!$A$2:$C$175,3,FALSE)</f>
        <v>5261.03</v>
      </c>
      <c r="AB94" s="121">
        <f t="shared" si="88"/>
        <v>221.93299999999999</v>
      </c>
      <c r="AC94" s="122">
        <f t="shared" si="89"/>
        <v>1007.57582</v>
      </c>
      <c r="AD94" s="122"/>
      <c r="AE94" s="120">
        <f t="shared" si="90"/>
        <v>5762.6216599999989</v>
      </c>
      <c r="AF94" s="121">
        <f>VLOOKUP(A94,Лист4!$A$2:$F$175,6,FALSE)</f>
        <v>5444.0379999999996</v>
      </c>
      <c r="AG94" s="121">
        <f t="shared" si="91"/>
        <v>183.00799999999981</v>
      </c>
      <c r="AH94" s="122">
        <f t="shared" si="92"/>
        <v>830.85631999999919</v>
      </c>
      <c r="AI94" s="122"/>
      <c r="AJ94" s="120">
        <f t="shared" si="93"/>
        <v>6593.4779799999978</v>
      </c>
      <c r="AK94" s="121">
        <f>VLOOKUP(A94,Лист6!$A$2:$F$175,6,FALSE)</f>
        <v>5655.0469999999996</v>
      </c>
      <c r="AL94" s="121">
        <f t="shared" si="94"/>
        <v>211.00900000000001</v>
      </c>
      <c r="AM94" s="122">
        <f t="shared" si="95"/>
        <v>957.98086000000012</v>
      </c>
      <c r="AN94" s="122"/>
      <c r="AO94" s="120">
        <f t="shared" si="96"/>
        <v>7551.4588399999975</v>
      </c>
      <c r="AP94" s="178">
        <v>5797.0609999999997</v>
      </c>
      <c r="AQ94" s="121">
        <f t="shared" si="97"/>
        <v>142.01400000000012</v>
      </c>
      <c r="AR94" s="121">
        <f t="shared" si="98"/>
        <v>644.74356000000057</v>
      </c>
      <c r="AS94" s="121">
        <v>3000</v>
      </c>
      <c r="AT94" s="127">
        <f t="shared" si="99"/>
        <v>5196.2023999999983</v>
      </c>
      <c r="AU94" s="123"/>
      <c r="AV94" s="121"/>
      <c r="AW94" s="122">
        <f t="shared" si="101"/>
        <v>0</v>
      </c>
      <c r="AX94" s="121"/>
      <c r="AY94" s="127">
        <f t="shared" si="102"/>
        <v>5196.2023999999983</v>
      </c>
      <c r="AZ94" s="123"/>
      <c r="BA94" s="121">
        <f t="shared" si="146"/>
        <v>0</v>
      </c>
      <c r="BB94" s="122">
        <f t="shared" si="136"/>
        <v>0</v>
      </c>
      <c r="BC94" s="121">
        <v>7000</v>
      </c>
      <c r="BD94" s="158">
        <f t="shared" si="103"/>
        <v>-1803.7976000000017</v>
      </c>
      <c r="BE94" s="123"/>
      <c r="BF94" s="121">
        <f t="shared" si="104"/>
        <v>0</v>
      </c>
      <c r="BG94" s="122">
        <f t="shared" si="105"/>
        <v>0</v>
      </c>
      <c r="BH94" s="121"/>
      <c r="BI94" s="120">
        <f t="shared" si="106"/>
        <v>-1803.7976000000017</v>
      </c>
      <c r="BJ94" s="123"/>
      <c r="BK94" s="121">
        <f t="shared" si="107"/>
        <v>0</v>
      </c>
      <c r="BL94" s="122">
        <f t="shared" si="108"/>
        <v>0</v>
      </c>
      <c r="BM94" s="121"/>
      <c r="BN94" s="157">
        <f t="shared" si="109"/>
        <v>-1803.7976000000017</v>
      </c>
      <c r="BO94" s="123"/>
      <c r="BP94" s="121">
        <f t="shared" si="110"/>
        <v>0</v>
      </c>
      <c r="BQ94" s="122">
        <f t="shared" si="111"/>
        <v>0</v>
      </c>
      <c r="BR94" s="121"/>
      <c r="BS94" s="120">
        <f t="shared" si="112"/>
        <v>-1803.7976000000017</v>
      </c>
      <c r="BT94" s="123"/>
      <c r="BU94" s="121">
        <f t="shared" si="113"/>
        <v>0</v>
      </c>
      <c r="BV94" s="122">
        <f t="shared" si="114"/>
        <v>0</v>
      </c>
      <c r="BW94" s="121"/>
      <c r="BX94" s="120">
        <f t="shared" si="115"/>
        <v>-1803.7976000000017</v>
      </c>
      <c r="BY94" s="123"/>
      <c r="BZ94" s="111">
        <f t="shared" si="76"/>
        <v>0</v>
      </c>
      <c r="CA94" s="122">
        <f t="shared" si="116"/>
        <v>0</v>
      </c>
      <c r="CB94" s="121"/>
      <c r="CC94" s="120">
        <f t="shared" si="117"/>
        <v>-1803.7976000000017</v>
      </c>
      <c r="CD94" s="123"/>
      <c r="CE94" s="111">
        <f t="shared" si="118"/>
        <v>0</v>
      </c>
      <c r="CF94" s="122">
        <f t="shared" si="119"/>
        <v>0</v>
      </c>
      <c r="CG94" s="121"/>
      <c r="CH94" s="120">
        <f t="shared" si="120"/>
        <v>-1803.7976000000017</v>
      </c>
      <c r="CI94" s="123"/>
      <c r="CJ94" s="111">
        <f t="shared" si="139"/>
        <v>0</v>
      </c>
      <c r="CK94" s="122">
        <f t="shared" si="137"/>
        <v>0</v>
      </c>
      <c r="CL94" s="121"/>
      <c r="CM94" s="120">
        <f t="shared" si="138"/>
        <v>-1803.7976000000017</v>
      </c>
      <c r="CN94" s="121"/>
      <c r="CO94" s="152">
        <f t="shared" si="121"/>
        <v>-1803.7976000000017</v>
      </c>
      <c r="CP94" s="121"/>
      <c r="CQ94" s="152">
        <f t="shared" si="122"/>
        <v>-1803.7976000000017</v>
      </c>
      <c r="CR94" s="121"/>
      <c r="CS94" s="196">
        <f t="shared" si="123"/>
        <v>-1803.7976000000017</v>
      </c>
      <c r="CT94" s="121"/>
      <c r="CU94" s="196">
        <f t="shared" si="124"/>
        <v>-1803.7976000000017</v>
      </c>
      <c r="CV94" s="121"/>
      <c r="CW94" s="196">
        <f t="shared" si="125"/>
        <v>-1803.7976000000017</v>
      </c>
      <c r="CX94" s="121"/>
      <c r="CY94" s="196">
        <f t="shared" si="126"/>
        <v>-1803.7976000000017</v>
      </c>
      <c r="CZ94" s="121"/>
      <c r="DA94" s="196">
        <f t="shared" si="127"/>
        <v>-1803.7976000000017</v>
      </c>
      <c r="DB94" s="121"/>
      <c r="DC94" s="196">
        <f t="shared" si="128"/>
        <v>-1803.7976000000017</v>
      </c>
      <c r="DD94" s="121"/>
      <c r="DE94" s="196">
        <f t="shared" si="77"/>
        <v>-1803.7976000000017</v>
      </c>
      <c r="DF94" s="121"/>
      <c r="DG94" s="196">
        <f t="shared" si="78"/>
        <v>-1803.7976000000017</v>
      </c>
      <c r="DH94" s="121"/>
      <c r="DI94" s="196">
        <f t="shared" si="79"/>
        <v>-1803.7976000000017</v>
      </c>
      <c r="DJ94" s="121"/>
      <c r="DK94" s="196">
        <f t="shared" si="80"/>
        <v>-1803.7976000000017</v>
      </c>
      <c r="DL94" s="121"/>
      <c r="DM94" s="196">
        <f t="shared" si="81"/>
        <v>-1803.7976000000017</v>
      </c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29"/>
        <v>65.959999999999994</v>
      </c>
      <c r="J95" s="224">
        <f t="shared" si="130"/>
        <v>275.71279999999996</v>
      </c>
      <c r="K95" s="225">
        <v>69.087999999999994</v>
      </c>
      <c r="L95" s="96">
        <f t="shared" si="131"/>
        <v>4.6999999999997044E-2</v>
      </c>
      <c r="M95" s="224">
        <f t="shared" si="132"/>
        <v>0.21337999999998658</v>
      </c>
      <c r="N95" s="224">
        <f t="shared" si="133"/>
        <v>275.92617999999993</v>
      </c>
      <c r="O95" s="224">
        <v>0</v>
      </c>
      <c r="P95" s="226">
        <f t="shared" si="134"/>
        <v>288.80617999999993</v>
      </c>
      <c r="Q95" s="96">
        <v>69.087999999999994</v>
      </c>
      <c r="R95" s="96">
        <f t="shared" si="82"/>
        <v>0</v>
      </c>
      <c r="S95" s="224">
        <f t="shared" si="83"/>
        <v>0</v>
      </c>
      <c r="T95" s="224"/>
      <c r="U95" s="226">
        <f t="shared" si="84"/>
        <v>288.80617999999993</v>
      </c>
      <c r="V95" s="96">
        <v>69.087999999999994</v>
      </c>
      <c r="W95" s="96">
        <f t="shared" si="85"/>
        <v>0</v>
      </c>
      <c r="X95" s="224">
        <f t="shared" si="86"/>
        <v>0</v>
      </c>
      <c r="Y95" s="224"/>
      <c r="Z95" s="226">
        <f t="shared" si="87"/>
        <v>288.80617999999993</v>
      </c>
      <c r="AA95" s="96">
        <f>VLOOKUP(B95,Лист3!$A$2:$C$175,3,FALSE)</f>
        <v>69.087999999999994</v>
      </c>
      <c r="AB95" s="96">
        <f t="shared" si="88"/>
        <v>0</v>
      </c>
      <c r="AC95" s="224">
        <f t="shared" si="89"/>
        <v>0</v>
      </c>
      <c r="AD95" s="224"/>
      <c r="AE95" s="226">
        <f t="shared" si="90"/>
        <v>288.80617999999993</v>
      </c>
      <c r="AF95" s="96">
        <f>VLOOKUP(A95,Лист4!$A$2:$F$175,6,FALSE)</f>
        <v>69.087999999999994</v>
      </c>
      <c r="AG95" s="96">
        <f t="shared" si="91"/>
        <v>0</v>
      </c>
      <c r="AH95" s="224">
        <f t="shared" si="92"/>
        <v>0</v>
      </c>
      <c r="AI95" s="224"/>
      <c r="AJ95" s="226">
        <f t="shared" si="93"/>
        <v>288.80617999999993</v>
      </c>
      <c r="AK95" s="96">
        <f>VLOOKUP(A95,Лист6!$A$2:$F$175,6,FALSE)</f>
        <v>69.087999999999994</v>
      </c>
      <c r="AL95" s="96">
        <f t="shared" si="94"/>
        <v>0</v>
      </c>
      <c r="AM95" s="224">
        <f t="shared" si="95"/>
        <v>0</v>
      </c>
      <c r="AN95" s="224"/>
      <c r="AO95" s="226">
        <f t="shared" si="96"/>
        <v>288.80617999999993</v>
      </c>
      <c r="AP95" s="91">
        <v>70.073999999999998</v>
      </c>
      <c r="AQ95" s="96">
        <f t="shared" si="97"/>
        <v>0.98600000000000421</v>
      </c>
      <c r="AR95" s="96">
        <f t="shared" si="98"/>
        <v>4.4764400000000188</v>
      </c>
      <c r="AS95" s="96"/>
      <c r="AT95" s="226">
        <f t="shared" si="99"/>
        <v>293.28261999999995</v>
      </c>
      <c r="AU95" s="91">
        <v>71.070999999999998</v>
      </c>
      <c r="AV95" s="96">
        <f t="shared" si="100"/>
        <v>0.99699999999999989</v>
      </c>
      <c r="AW95" s="224">
        <f t="shared" si="101"/>
        <v>4.5263799999999996</v>
      </c>
      <c r="AX95" s="96"/>
      <c r="AY95" s="226">
        <f t="shared" si="102"/>
        <v>297.80899999999997</v>
      </c>
      <c r="AZ95" s="91">
        <v>77.031000000000006</v>
      </c>
      <c r="BA95" s="96">
        <f t="shared" si="146"/>
        <v>5.960000000000008</v>
      </c>
      <c r="BB95" s="224">
        <f t="shared" si="136"/>
        <v>28.667600000000036</v>
      </c>
      <c r="BC95" s="96"/>
      <c r="BD95" s="226">
        <f t="shared" si="103"/>
        <v>326.47660000000002</v>
      </c>
      <c r="BE95" s="91">
        <v>77.06</v>
      </c>
      <c r="BF95" s="96">
        <f t="shared" si="104"/>
        <v>2.8999999999996362E-2</v>
      </c>
      <c r="BG95" s="224">
        <f t="shared" si="105"/>
        <v>0.13948999999998249</v>
      </c>
      <c r="BH95" s="96"/>
      <c r="BI95" s="226">
        <f t="shared" si="106"/>
        <v>326.61608999999999</v>
      </c>
      <c r="BJ95" s="91">
        <v>77.06</v>
      </c>
      <c r="BK95" s="96">
        <f t="shared" si="107"/>
        <v>0</v>
      </c>
      <c r="BL95" s="224">
        <f t="shared" si="108"/>
        <v>0</v>
      </c>
      <c r="BM95" s="96"/>
      <c r="BN95" s="226">
        <f t="shared" si="109"/>
        <v>326.61608999999999</v>
      </c>
      <c r="BO95" s="91">
        <v>80.001000000000005</v>
      </c>
      <c r="BP95" s="96">
        <f t="shared" si="110"/>
        <v>2.9410000000000025</v>
      </c>
      <c r="BQ95" s="224">
        <f t="shared" si="111"/>
        <v>14.146210000000011</v>
      </c>
      <c r="BR95" s="96"/>
      <c r="BS95" s="226">
        <f t="shared" si="112"/>
        <v>340.76229999999998</v>
      </c>
      <c r="BT95" s="91">
        <v>80.001000000000005</v>
      </c>
      <c r="BU95" s="96">
        <f t="shared" si="113"/>
        <v>0</v>
      </c>
      <c r="BV95" s="224">
        <f t="shared" si="114"/>
        <v>0</v>
      </c>
      <c r="BW95" s="96"/>
      <c r="BX95" s="226">
        <f t="shared" si="115"/>
        <v>340.76229999999998</v>
      </c>
      <c r="BY95" s="91">
        <v>81.099000000000004</v>
      </c>
      <c r="BZ95" s="217">
        <f t="shared" si="76"/>
        <v>1.097999999999999</v>
      </c>
      <c r="CA95" s="224">
        <f t="shared" si="116"/>
        <v>5.2813799999999951</v>
      </c>
      <c r="CB95" s="96"/>
      <c r="CC95" s="226">
        <f t="shared" si="117"/>
        <v>346.04367999999999</v>
      </c>
      <c r="CD95" s="91">
        <v>81.099000000000004</v>
      </c>
      <c r="CE95" s="217">
        <f t="shared" si="118"/>
        <v>0</v>
      </c>
      <c r="CF95" s="224">
        <f t="shared" si="119"/>
        <v>0</v>
      </c>
      <c r="CG95" s="96"/>
      <c r="CH95" s="226">
        <f t="shared" si="120"/>
        <v>346.04367999999999</v>
      </c>
      <c r="CI95" s="91">
        <v>152.071</v>
      </c>
      <c r="CJ95" s="217">
        <f t="shared" si="139"/>
        <v>70.971999999999994</v>
      </c>
      <c r="CK95" s="224">
        <f t="shared" si="137"/>
        <v>341.37531999999993</v>
      </c>
      <c r="CL95" s="96"/>
      <c r="CM95" s="287">
        <f t="shared" si="138"/>
        <v>687.41899999999987</v>
      </c>
      <c r="CN95" s="217"/>
      <c r="CO95" s="289">
        <f t="shared" si="121"/>
        <v>687.41899999999987</v>
      </c>
      <c r="CP95" s="217"/>
      <c r="CQ95" s="289">
        <f t="shared" si="122"/>
        <v>687.41899999999987</v>
      </c>
      <c r="CR95" s="217"/>
      <c r="CS95" s="289">
        <f t="shared" si="123"/>
        <v>687.41899999999987</v>
      </c>
      <c r="CT95" s="217"/>
      <c r="CU95" s="289">
        <f t="shared" si="124"/>
        <v>687.41899999999987</v>
      </c>
      <c r="CV95" s="217"/>
      <c r="CW95" s="289">
        <f t="shared" si="125"/>
        <v>687.41899999999987</v>
      </c>
      <c r="CX95" s="217"/>
      <c r="CY95" s="289">
        <f t="shared" si="126"/>
        <v>687.41899999999987</v>
      </c>
      <c r="CZ95" s="217"/>
      <c r="DA95" s="289">
        <f t="shared" si="127"/>
        <v>687.41899999999987</v>
      </c>
      <c r="DB95" s="217"/>
      <c r="DC95" s="289">
        <f t="shared" si="128"/>
        <v>687.41899999999987</v>
      </c>
      <c r="DD95" s="217"/>
      <c r="DE95" s="289">
        <f t="shared" si="77"/>
        <v>687.41899999999987</v>
      </c>
      <c r="DF95" s="217"/>
      <c r="DG95" s="289">
        <f t="shared" si="78"/>
        <v>687.41899999999987</v>
      </c>
      <c r="DH95" s="217"/>
      <c r="DI95" s="289">
        <f t="shared" si="79"/>
        <v>687.41899999999987</v>
      </c>
      <c r="DJ95" s="217"/>
      <c r="DK95" s="289">
        <f t="shared" si="80"/>
        <v>687.41899999999987</v>
      </c>
      <c r="DL95" s="217"/>
      <c r="DM95" s="289">
        <f t="shared" si="81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48">G96/4.18</f>
        <v>0</v>
      </c>
      <c r="G96" s="222">
        <v>0</v>
      </c>
      <c r="H96" s="223">
        <v>0</v>
      </c>
      <c r="I96" s="96">
        <f t="shared" si="129"/>
        <v>0</v>
      </c>
      <c r="J96" s="224">
        <f t="shared" si="130"/>
        <v>0</v>
      </c>
      <c r="K96" s="225">
        <v>0</v>
      </c>
      <c r="L96" s="96">
        <f t="shared" si="131"/>
        <v>0</v>
      </c>
      <c r="M96" s="224">
        <f t="shared" si="132"/>
        <v>0</v>
      </c>
      <c r="N96" s="224">
        <f t="shared" si="133"/>
        <v>0</v>
      </c>
      <c r="O96" s="224">
        <v>0</v>
      </c>
      <c r="P96" s="226">
        <f t="shared" si="134"/>
        <v>0</v>
      </c>
      <c r="Q96" s="96">
        <v>0</v>
      </c>
      <c r="R96" s="96">
        <f t="shared" si="82"/>
        <v>0</v>
      </c>
      <c r="S96" s="224">
        <f t="shared" si="83"/>
        <v>0</v>
      </c>
      <c r="T96" s="224"/>
      <c r="U96" s="226">
        <f t="shared" si="84"/>
        <v>0</v>
      </c>
      <c r="V96" s="96">
        <v>0</v>
      </c>
      <c r="W96" s="96">
        <f t="shared" si="85"/>
        <v>0</v>
      </c>
      <c r="X96" s="224">
        <f t="shared" si="86"/>
        <v>0</v>
      </c>
      <c r="Y96" s="224"/>
      <c r="Z96" s="226">
        <f t="shared" si="87"/>
        <v>0</v>
      </c>
      <c r="AA96" s="96">
        <f>VLOOKUP(B96,Лист3!$A$2:$C$175,3,FALSE)</f>
        <v>0</v>
      </c>
      <c r="AB96" s="96">
        <f t="shared" si="88"/>
        <v>0</v>
      </c>
      <c r="AC96" s="224">
        <f t="shared" si="89"/>
        <v>0</v>
      </c>
      <c r="AD96" s="224"/>
      <c r="AE96" s="226">
        <f t="shared" si="90"/>
        <v>0</v>
      </c>
      <c r="AF96" s="96">
        <f>VLOOKUP(A96,Лист4!$A$2:$F$175,6,FALSE)</f>
        <v>0</v>
      </c>
      <c r="AG96" s="96">
        <f t="shared" si="91"/>
        <v>0</v>
      </c>
      <c r="AH96" s="224">
        <f t="shared" si="92"/>
        <v>0</v>
      </c>
      <c r="AI96" s="224"/>
      <c r="AJ96" s="226">
        <f t="shared" si="93"/>
        <v>0</v>
      </c>
      <c r="AK96" s="96">
        <f>VLOOKUP(A96,Лист6!$A$2:$F$175,6,FALSE)</f>
        <v>0</v>
      </c>
      <c r="AL96" s="96">
        <f t="shared" si="94"/>
        <v>0</v>
      </c>
      <c r="AM96" s="224">
        <f t="shared" si="95"/>
        <v>0</v>
      </c>
      <c r="AN96" s="224"/>
      <c r="AO96" s="226">
        <f t="shared" si="96"/>
        <v>0</v>
      </c>
      <c r="AP96" s="91">
        <v>0</v>
      </c>
      <c r="AQ96" s="96">
        <f t="shared" si="97"/>
        <v>0</v>
      </c>
      <c r="AR96" s="96">
        <f t="shared" si="98"/>
        <v>0</v>
      </c>
      <c r="AS96" s="96"/>
      <c r="AT96" s="226">
        <f t="shared" si="99"/>
        <v>0</v>
      </c>
      <c r="AU96" s="91">
        <v>15.013</v>
      </c>
      <c r="AV96" s="96">
        <f t="shared" si="100"/>
        <v>15.013</v>
      </c>
      <c r="AW96" s="224">
        <f t="shared" si="101"/>
        <v>68.159019999999998</v>
      </c>
      <c r="AX96" s="96"/>
      <c r="AY96" s="226">
        <f t="shared" si="102"/>
        <v>68.159019999999998</v>
      </c>
      <c r="AZ96" s="91">
        <v>138.077</v>
      </c>
      <c r="BA96" s="96">
        <f t="shared" si="146"/>
        <v>123.06399999999999</v>
      </c>
      <c r="BB96" s="224">
        <f t="shared" si="136"/>
        <v>591.93783999999994</v>
      </c>
      <c r="BC96" s="96"/>
      <c r="BD96" s="226">
        <f t="shared" si="103"/>
        <v>660.09685999999988</v>
      </c>
      <c r="BE96" s="91">
        <v>138.08199999999999</v>
      </c>
      <c r="BF96" s="96">
        <f t="shared" si="104"/>
        <v>4.9999999999954525E-3</v>
      </c>
      <c r="BG96" s="224">
        <f t="shared" si="105"/>
        <v>2.4049999999978124E-2</v>
      </c>
      <c r="BH96" s="96"/>
      <c r="BI96" s="226">
        <f t="shared" si="106"/>
        <v>660.12090999999987</v>
      </c>
      <c r="BJ96" s="91">
        <v>139.048</v>
      </c>
      <c r="BK96" s="96">
        <f t="shared" si="107"/>
        <v>0.96600000000000819</v>
      </c>
      <c r="BL96" s="224">
        <f t="shared" si="108"/>
        <v>4.6464600000000393</v>
      </c>
      <c r="BM96" s="96"/>
      <c r="BN96" s="226">
        <f t="shared" si="109"/>
        <v>664.76736999999991</v>
      </c>
      <c r="BO96" s="91">
        <v>139.048</v>
      </c>
      <c r="BP96" s="96">
        <f t="shared" si="110"/>
        <v>0</v>
      </c>
      <c r="BQ96" s="224">
        <f t="shared" si="111"/>
        <v>0</v>
      </c>
      <c r="BR96" s="96"/>
      <c r="BS96" s="226">
        <f t="shared" si="112"/>
        <v>664.76736999999991</v>
      </c>
      <c r="BT96" s="91">
        <v>139.048</v>
      </c>
      <c r="BU96" s="96">
        <f t="shared" si="113"/>
        <v>0</v>
      </c>
      <c r="BV96" s="224">
        <f t="shared" si="114"/>
        <v>0</v>
      </c>
      <c r="BW96" s="96"/>
      <c r="BX96" s="226">
        <f t="shared" si="115"/>
        <v>664.76736999999991</v>
      </c>
      <c r="BY96" s="91">
        <v>139.048</v>
      </c>
      <c r="BZ96" s="217">
        <f t="shared" si="76"/>
        <v>0</v>
      </c>
      <c r="CA96" s="224">
        <f t="shared" si="116"/>
        <v>0</v>
      </c>
      <c r="CB96" s="96"/>
      <c r="CC96" s="226">
        <f t="shared" si="117"/>
        <v>664.76736999999991</v>
      </c>
      <c r="CD96" s="91">
        <v>139.048</v>
      </c>
      <c r="CE96" s="217">
        <f t="shared" si="118"/>
        <v>0</v>
      </c>
      <c r="CF96" s="224">
        <f t="shared" si="119"/>
        <v>0</v>
      </c>
      <c r="CG96" s="96"/>
      <c r="CH96" s="226">
        <f t="shared" si="120"/>
        <v>664.76736999999991</v>
      </c>
      <c r="CI96" s="91">
        <v>139.048</v>
      </c>
      <c r="CJ96" s="217">
        <f t="shared" si="139"/>
        <v>0</v>
      </c>
      <c r="CK96" s="224">
        <f t="shared" si="137"/>
        <v>0</v>
      </c>
      <c r="CL96" s="96"/>
      <c r="CM96" s="287">
        <f t="shared" si="138"/>
        <v>664.76736999999991</v>
      </c>
      <c r="CN96" s="217"/>
      <c r="CO96" s="289">
        <f t="shared" si="121"/>
        <v>664.76736999999991</v>
      </c>
      <c r="CP96" s="217"/>
      <c r="CQ96" s="289">
        <f t="shared" si="122"/>
        <v>664.76736999999991</v>
      </c>
      <c r="CR96" s="217"/>
      <c r="CS96" s="289">
        <f t="shared" si="123"/>
        <v>664.76736999999991</v>
      </c>
      <c r="CT96" s="217"/>
      <c r="CU96" s="289">
        <f t="shared" si="124"/>
        <v>664.76736999999991</v>
      </c>
      <c r="CV96" s="217"/>
      <c r="CW96" s="289">
        <f t="shared" si="125"/>
        <v>664.76736999999991</v>
      </c>
      <c r="CX96" s="217"/>
      <c r="CY96" s="289">
        <f t="shared" si="126"/>
        <v>664.76736999999991</v>
      </c>
      <c r="CZ96" s="217"/>
      <c r="DA96" s="289">
        <f t="shared" si="127"/>
        <v>664.76736999999991</v>
      </c>
      <c r="DB96" s="217"/>
      <c r="DC96" s="289">
        <f t="shared" si="128"/>
        <v>664.76736999999991</v>
      </c>
      <c r="DD96" s="217"/>
      <c r="DE96" s="289">
        <f t="shared" si="77"/>
        <v>664.76736999999991</v>
      </c>
      <c r="DF96" s="217"/>
      <c r="DG96" s="289">
        <f t="shared" si="78"/>
        <v>664.76736999999991</v>
      </c>
      <c r="DH96" s="217"/>
      <c r="DI96" s="289">
        <f t="shared" si="79"/>
        <v>664.76736999999991</v>
      </c>
      <c r="DJ96" s="217"/>
      <c r="DK96" s="289">
        <f t="shared" si="80"/>
        <v>664.76736999999991</v>
      </c>
      <c r="DL96" s="217"/>
      <c r="DM96" s="289">
        <f t="shared" si="81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48"/>
        <v>0</v>
      </c>
      <c r="G97" s="222">
        <v>0</v>
      </c>
      <c r="H97" s="223">
        <v>0</v>
      </c>
      <c r="I97" s="96">
        <f t="shared" si="129"/>
        <v>0</v>
      </c>
      <c r="J97" s="224">
        <f t="shared" si="130"/>
        <v>0</v>
      </c>
      <c r="K97" s="225">
        <v>0</v>
      </c>
      <c r="L97" s="96">
        <f t="shared" si="131"/>
        <v>0</v>
      </c>
      <c r="M97" s="224">
        <f t="shared" si="132"/>
        <v>0</v>
      </c>
      <c r="N97" s="224">
        <f t="shared" si="133"/>
        <v>0</v>
      </c>
      <c r="O97" s="224">
        <v>0</v>
      </c>
      <c r="P97" s="226">
        <f t="shared" si="134"/>
        <v>0</v>
      </c>
      <c r="Q97" s="96">
        <v>0</v>
      </c>
      <c r="R97" s="96">
        <f t="shared" si="82"/>
        <v>0</v>
      </c>
      <c r="S97" s="224">
        <f t="shared" si="83"/>
        <v>0</v>
      </c>
      <c r="T97" s="224"/>
      <c r="U97" s="226">
        <f t="shared" si="84"/>
        <v>0</v>
      </c>
      <c r="V97" s="96">
        <v>0</v>
      </c>
      <c r="W97" s="96">
        <f t="shared" si="85"/>
        <v>0</v>
      </c>
      <c r="X97" s="224">
        <f t="shared" si="86"/>
        <v>0</v>
      </c>
      <c r="Y97" s="224"/>
      <c r="Z97" s="226">
        <f t="shared" si="87"/>
        <v>0</v>
      </c>
      <c r="AA97" s="96">
        <f>VLOOKUP(B97,Лист3!$A$2:$C$175,3,FALSE)</f>
        <v>0</v>
      </c>
      <c r="AB97" s="96">
        <f t="shared" si="88"/>
        <v>0</v>
      </c>
      <c r="AC97" s="224">
        <f t="shared" si="89"/>
        <v>0</v>
      </c>
      <c r="AD97" s="224"/>
      <c r="AE97" s="226">
        <f t="shared" si="90"/>
        <v>0</v>
      </c>
      <c r="AF97" s="96">
        <f>VLOOKUP(A97,Лист4!$A$2:$F$175,6,FALSE)</f>
        <v>0</v>
      </c>
      <c r="AG97" s="96">
        <f t="shared" si="91"/>
        <v>0</v>
      </c>
      <c r="AH97" s="224">
        <f t="shared" si="92"/>
        <v>0</v>
      </c>
      <c r="AI97" s="224"/>
      <c r="AJ97" s="226">
        <f t="shared" si="93"/>
        <v>0</v>
      </c>
      <c r="AK97" s="96">
        <f>VLOOKUP(A97,Лист6!$A$2:$F$175,6,FALSE)</f>
        <v>0</v>
      </c>
      <c r="AL97" s="96">
        <f t="shared" si="94"/>
        <v>0</v>
      </c>
      <c r="AM97" s="224">
        <f t="shared" si="95"/>
        <v>0</v>
      </c>
      <c r="AN97" s="224"/>
      <c r="AO97" s="226">
        <f t="shared" si="96"/>
        <v>0</v>
      </c>
      <c r="AP97" s="91">
        <v>0</v>
      </c>
      <c r="AQ97" s="96">
        <f t="shared" si="97"/>
        <v>0</v>
      </c>
      <c r="AR97" s="96">
        <f t="shared" si="98"/>
        <v>0</v>
      </c>
      <c r="AS97" s="96"/>
      <c r="AT97" s="226">
        <f t="shared" si="99"/>
        <v>0</v>
      </c>
      <c r="AU97" s="91">
        <v>0</v>
      </c>
      <c r="AV97" s="96">
        <f t="shared" si="100"/>
        <v>0</v>
      </c>
      <c r="AW97" s="224">
        <f t="shared" si="101"/>
        <v>0</v>
      </c>
      <c r="AX97" s="96"/>
      <c r="AY97" s="226">
        <f t="shared" si="102"/>
        <v>0</v>
      </c>
      <c r="AZ97" s="91">
        <v>0</v>
      </c>
      <c r="BA97" s="96">
        <f t="shared" si="146"/>
        <v>0</v>
      </c>
      <c r="BB97" s="224">
        <f t="shared" si="136"/>
        <v>0</v>
      </c>
      <c r="BC97" s="96"/>
      <c r="BD97" s="226">
        <f t="shared" si="103"/>
        <v>0</v>
      </c>
      <c r="BE97" s="91">
        <v>0</v>
      </c>
      <c r="BF97" s="96">
        <f t="shared" si="104"/>
        <v>0</v>
      </c>
      <c r="BG97" s="224">
        <f t="shared" si="105"/>
        <v>0</v>
      </c>
      <c r="BH97" s="96"/>
      <c r="BI97" s="226">
        <f t="shared" si="106"/>
        <v>0</v>
      </c>
      <c r="BJ97" s="91">
        <v>0</v>
      </c>
      <c r="BK97" s="96">
        <f t="shared" si="107"/>
        <v>0</v>
      </c>
      <c r="BL97" s="224">
        <f t="shared" si="108"/>
        <v>0</v>
      </c>
      <c r="BM97" s="96"/>
      <c r="BN97" s="226">
        <f t="shared" si="109"/>
        <v>0</v>
      </c>
      <c r="BO97" s="91">
        <v>0</v>
      </c>
      <c r="BP97" s="96">
        <f t="shared" si="110"/>
        <v>0</v>
      </c>
      <c r="BQ97" s="224">
        <f t="shared" si="111"/>
        <v>0</v>
      </c>
      <c r="BR97" s="96"/>
      <c r="BS97" s="226">
        <f t="shared" si="112"/>
        <v>0</v>
      </c>
      <c r="BT97" s="91">
        <v>0</v>
      </c>
      <c r="BU97" s="96">
        <f t="shared" si="113"/>
        <v>0</v>
      </c>
      <c r="BV97" s="224">
        <f t="shared" si="114"/>
        <v>0</v>
      </c>
      <c r="BW97" s="96"/>
      <c r="BX97" s="226">
        <f t="shared" si="115"/>
        <v>0</v>
      </c>
      <c r="BY97" s="91">
        <v>0</v>
      </c>
      <c r="BZ97" s="217">
        <f t="shared" si="76"/>
        <v>0</v>
      </c>
      <c r="CA97" s="224">
        <f t="shared" si="116"/>
        <v>0</v>
      </c>
      <c r="CB97" s="96"/>
      <c r="CC97" s="226">
        <f t="shared" si="117"/>
        <v>0</v>
      </c>
      <c r="CD97" s="91">
        <v>0</v>
      </c>
      <c r="CE97" s="217">
        <f t="shared" si="118"/>
        <v>0</v>
      </c>
      <c r="CF97" s="224">
        <f t="shared" si="119"/>
        <v>0</v>
      </c>
      <c r="CG97" s="96"/>
      <c r="CH97" s="226">
        <f t="shared" si="120"/>
        <v>0</v>
      </c>
      <c r="CI97" s="91">
        <v>0</v>
      </c>
      <c r="CJ97" s="217">
        <f t="shared" si="139"/>
        <v>0</v>
      </c>
      <c r="CK97" s="224">
        <f t="shared" si="137"/>
        <v>0</v>
      </c>
      <c r="CL97" s="96"/>
      <c r="CM97" s="287">
        <f t="shared" si="138"/>
        <v>0</v>
      </c>
      <c r="CN97" s="217"/>
      <c r="CO97" s="289">
        <f t="shared" si="121"/>
        <v>0</v>
      </c>
      <c r="CP97" s="217"/>
      <c r="CQ97" s="289">
        <f t="shared" si="122"/>
        <v>0</v>
      </c>
      <c r="CR97" s="217"/>
      <c r="CS97" s="289">
        <f t="shared" si="123"/>
        <v>0</v>
      </c>
      <c r="CT97" s="217"/>
      <c r="CU97" s="289">
        <f t="shared" si="124"/>
        <v>0</v>
      </c>
      <c r="CV97" s="217"/>
      <c r="CW97" s="289">
        <f t="shared" si="125"/>
        <v>0</v>
      </c>
      <c r="CX97" s="217"/>
      <c r="CY97" s="289">
        <f t="shared" si="126"/>
        <v>0</v>
      </c>
      <c r="CZ97" s="217"/>
      <c r="DA97" s="289">
        <f t="shared" si="127"/>
        <v>0</v>
      </c>
      <c r="DB97" s="217"/>
      <c r="DC97" s="289">
        <f t="shared" si="128"/>
        <v>0</v>
      </c>
      <c r="DD97" s="217"/>
      <c r="DE97" s="289">
        <f t="shared" si="77"/>
        <v>0</v>
      </c>
      <c r="DF97" s="217"/>
      <c r="DG97" s="289">
        <f t="shared" si="78"/>
        <v>0</v>
      </c>
      <c r="DH97" s="217"/>
      <c r="DI97" s="289">
        <f t="shared" si="79"/>
        <v>0</v>
      </c>
      <c r="DJ97" s="217"/>
      <c r="DK97" s="289">
        <f t="shared" si="80"/>
        <v>0</v>
      </c>
      <c r="DL97" s="217"/>
      <c r="DM97" s="289">
        <f t="shared" si="81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29"/>
        <v>30.085000000000001</v>
      </c>
      <c r="J98" s="122">
        <f t="shared" si="130"/>
        <v>125.75529999999999</v>
      </c>
      <c r="K98" s="184">
        <v>182.05199999999999</v>
      </c>
      <c r="L98" s="121">
        <f t="shared" si="131"/>
        <v>151.96699999999998</v>
      </c>
      <c r="M98" s="122">
        <f t="shared" si="132"/>
        <v>689.93017999999995</v>
      </c>
      <c r="N98" s="122">
        <f t="shared" si="133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82"/>
        <v>0.98300000000000409</v>
      </c>
      <c r="S98" s="122">
        <f t="shared" si="83"/>
        <v>4.4628200000000184</v>
      </c>
      <c r="T98" s="122"/>
      <c r="U98" s="120">
        <f t="shared" si="84"/>
        <v>-1054.84718</v>
      </c>
      <c r="V98" s="121">
        <v>825.06899999999996</v>
      </c>
      <c r="W98" s="121">
        <f t="shared" si="85"/>
        <v>642.03399999999999</v>
      </c>
      <c r="X98" s="122">
        <f t="shared" si="86"/>
        <v>2914.8343599999998</v>
      </c>
      <c r="Y98" s="122"/>
      <c r="Z98" s="120">
        <f t="shared" si="87"/>
        <v>1859.9871799999999</v>
      </c>
      <c r="AA98" s="121">
        <f>VLOOKUP(B98,Лист3!$A$2:$C$175,3,FALSE)</f>
        <v>861.08399999999995</v>
      </c>
      <c r="AB98" s="121">
        <f t="shared" si="88"/>
        <v>36.014999999999986</v>
      </c>
      <c r="AC98" s="122">
        <f t="shared" si="89"/>
        <v>163.50809999999993</v>
      </c>
      <c r="AD98" s="122">
        <v>2000</v>
      </c>
      <c r="AE98" s="120">
        <f t="shared" si="90"/>
        <v>23.495279999999866</v>
      </c>
      <c r="AF98" s="121">
        <f>VLOOKUP(A98,Лист4!$A$2:$F$175,6,FALSE)</f>
        <v>868.03099999999995</v>
      </c>
      <c r="AG98" s="121">
        <f t="shared" si="91"/>
        <v>6.9470000000000027</v>
      </c>
      <c r="AH98" s="122">
        <f t="shared" si="92"/>
        <v>31.539380000000012</v>
      </c>
      <c r="AI98" s="122"/>
      <c r="AJ98" s="120">
        <f t="shared" si="93"/>
        <v>55.034659999999874</v>
      </c>
      <c r="AK98" s="121">
        <f>VLOOKUP(A98,Лист6!$A$2:$F$175,6,FALSE)</f>
        <v>1150.0429999999999</v>
      </c>
      <c r="AL98" s="121">
        <f t="shared" si="94"/>
        <v>282.01199999999994</v>
      </c>
      <c r="AM98" s="122">
        <f t="shared" si="95"/>
        <v>1280.3344799999998</v>
      </c>
      <c r="AN98" s="122">
        <v>800</v>
      </c>
      <c r="AO98" s="120">
        <f t="shared" si="96"/>
        <v>535.36913999999956</v>
      </c>
      <c r="AP98" s="123">
        <v>1210.001</v>
      </c>
      <c r="AQ98" s="121">
        <f t="shared" si="97"/>
        <v>59.958000000000084</v>
      </c>
      <c r="AR98" s="121">
        <f t="shared" si="98"/>
        <v>272.20932000000039</v>
      </c>
      <c r="AS98" s="121"/>
      <c r="AT98" s="120">
        <f t="shared" si="99"/>
        <v>807.57845999999995</v>
      </c>
      <c r="AU98" s="123">
        <v>1272.0229999999999</v>
      </c>
      <c r="AV98" s="121">
        <f t="shared" si="100"/>
        <v>62.021999999999935</v>
      </c>
      <c r="AW98" s="122">
        <f t="shared" si="101"/>
        <v>281.57987999999972</v>
      </c>
      <c r="AX98" s="121">
        <v>500</v>
      </c>
      <c r="AY98" s="120">
        <f t="shared" si="102"/>
        <v>589.15833999999973</v>
      </c>
      <c r="AZ98" s="123">
        <v>1286.019</v>
      </c>
      <c r="BA98" s="121">
        <f t="shared" si="146"/>
        <v>13.996000000000095</v>
      </c>
      <c r="BB98" s="122">
        <f t="shared" si="136"/>
        <v>67.320760000000448</v>
      </c>
      <c r="BC98" s="121"/>
      <c r="BD98" s="120">
        <f t="shared" si="103"/>
        <v>656.47910000000013</v>
      </c>
      <c r="BE98" s="123">
        <v>1286.048</v>
      </c>
      <c r="BF98" s="121">
        <f t="shared" si="104"/>
        <v>2.8999999999996362E-2</v>
      </c>
      <c r="BG98" s="122">
        <f t="shared" si="105"/>
        <v>0.13948999999998249</v>
      </c>
      <c r="BH98" s="121"/>
      <c r="BI98" s="120">
        <f t="shared" si="106"/>
        <v>656.61859000000015</v>
      </c>
      <c r="BJ98" s="192">
        <v>1333.029</v>
      </c>
      <c r="BK98" s="121">
        <f t="shared" si="107"/>
        <v>46.980999999999995</v>
      </c>
      <c r="BL98" s="122">
        <f t="shared" si="108"/>
        <v>225.97860999999995</v>
      </c>
      <c r="BM98" s="121"/>
      <c r="BN98" s="120">
        <f t="shared" si="109"/>
        <v>882.59720000000016</v>
      </c>
      <c r="BO98" s="123"/>
      <c r="BP98" s="121"/>
      <c r="BQ98" s="122">
        <f t="shared" si="111"/>
        <v>0</v>
      </c>
      <c r="BR98" s="121"/>
      <c r="BS98" s="120">
        <f t="shared" si="112"/>
        <v>882.59720000000016</v>
      </c>
      <c r="BT98" s="123"/>
      <c r="BU98" s="121">
        <f t="shared" si="113"/>
        <v>0</v>
      </c>
      <c r="BV98" s="122">
        <f t="shared" si="114"/>
        <v>0</v>
      </c>
      <c r="BW98" s="121"/>
      <c r="BX98" s="120">
        <f t="shared" si="115"/>
        <v>882.59720000000016</v>
      </c>
      <c r="BY98" s="123"/>
      <c r="BZ98" s="111">
        <f t="shared" si="76"/>
        <v>0</v>
      </c>
      <c r="CA98" s="122">
        <f t="shared" si="116"/>
        <v>0</v>
      </c>
      <c r="CB98" s="121">
        <v>271</v>
      </c>
      <c r="CC98" s="120">
        <f t="shared" si="117"/>
        <v>611.59720000000016</v>
      </c>
      <c r="CD98" s="123"/>
      <c r="CE98" s="111">
        <f t="shared" si="118"/>
        <v>0</v>
      </c>
      <c r="CF98" s="122">
        <f t="shared" si="119"/>
        <v>0</v>
      </c>
      <c r="CG98" s="121"/>
      <c r="CH98" s="120">
        <f t="shared" si="120"/>
        <v>611.59720000000016</v>
      </c>
      <c r="CI98" s="123"/>
      <c r="CJ98" s="111">
        <f t="shared" si="139"/>
        <v>0</v>
      </c>
      <c r="CK98" s="122">
        <f t="shared" si="137"/>
        <v>0</v>
      </c>
      <c r="CL98" s="121"/>
      <c r="CM98" s="152">
        <f t="shared" si="138"/>
        <v>611.59720000000016</v>
      </c>
      <c r="CN98" s="121"/>
      <c r="CO98" s="196">
        <f t="shared" si="121"/>
        <v>611.59720000000016</v>
      </c>
      <c r="CP98" s="111"/>
      <c r="CQ98" s="196">
        <f t="shared" si="122"/>
        <v>611.59720000000016</v>
      </c>
      <c r="CR98" s="111"/>
      <c r="CS98" s="196">
        <f t="shared" si="123"/>
        <v>611.59720000000016</v>
      </c>
      <c r="CT98" s="111"/>
      <c r="CU98" s="196">
        <f t="shared" si="124"/>
        <v>611.59720000000016</v>
      </c>
      <c r="CV98" s="111"/>
      <c r="CW98" s="196">
        <f t="shared" si="125"/>
        <v>611.59720000000016</v>
      </c>
      <c r="CX98" s="111"/>
      <c r="CY98" s="196">
        <f t="shared" si="126"/>
        <v>611.59720000000016</v>
      </c>
      <c r="CZ98" s="111"/>
      <c r="DA98" s="196">
        <f t="shared" si="127"/>
        <v>611.59720000000016</v>
      </c>
      <c r="DB98" s="111"/>
      <c r="DC98" s="196">
        <f t="shared" si="128"/>
        <v>611.59720000000016</v>
      </c>
      <c r="DD98" s="111"/>
      <c r="DE98" s="196">
        <f t="shared" si="77"/>
        <v>611.59720000000016</v>
      </c>
      <c r="DF98" s="111"/>
      <c r="DG98" s="196">
        <f t="shared" si="78"/>
        <v>611.59720000000016</v>
      </c>
      <c r="DH98" s="111"/>
      <c r="DI98" s="196">
        <f t="shared" si="79"/>
        <v>611.59720000000016</v>
      </c>
      <c r="DJ98" s="111"/>
      <c r="DK98" s="196">
        <f t="shared" si="80"/>
        <v>611.59720000000016</v>
      </c>
      <c r="DL98" s="111"/>
      <c r="DM98" s="196">
        <f t="shared" si="81"/>
        <v>611.59720000000016</v>
      </c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49">G99/4.18</f>
        <v>2.9712918660287082</v>
      </c>
      <c r="G99" s="182">
        <v>12.42</v>
      </c>
      <c r="H99" s="183">
        <v>170.095</v>
      </c>
      <c r="I99" s="121">
        <f t="shared" si="129"/>
        <v>89.084000000000003</v>
      </c>
      <c r="J99" s="122">
        <f t="shared" si="130"/>
        <v>372.37111999999996</v>
      </c>
      <c r="K99" s="184">
        <v>1829.0519999999999</v>
      </c>
      <c r="L99" s="121">
        <f t="shared" si="131"/>
        <v>1658.9569999999999</v>
      </c>
      <c r="M99" s="122">
        <f t="shared" si="132"/>
        <v>7531.6647799999992</v>
      </c>
      <c r="N99" s="122">
        <f t="shared" si="133"/>
        <v>7916.455899999999</v>
      </c>
      <c r="O99" s="122">
        <v>2000</v>
      </c>
      <c r="P99" s="120">
        <v>5741.12</v>
      </c>
      <c r="Q99" s="121">
        <v>2869.002</v>
      </c>
      <c r="R99" s="121">
        <f t="shared" si="82"/>
        <v>1039.95</v>
      </c>
      <c r="S99" s="122">
        <f t="shared" si="83"/>
        <v>4721.3730000000005</v>
      </c>
      <c r="T99" s="122"/>
      <c r="U99" s="120">
        <f t="shared" si="84"/>
        <v>10462.493</v>
      </c>
      <c r="V99" s="121">
        <v>3006.07</v>
      </c>
      <c r="W99" s="121">
        <f t="shared" si="85"/>
        <v>137.06800000000021</v>
      </c>
      <c r="X99" s="122">
        <f t="shared" si="86"/>
        <v>622.28872000000092</v>
      </c>
      <c r="Y99" s="122"/>
      <c r="Z99" s="120">
        <f t="shared" si="87"/>
        <v>11084.781720000001</v>
      </c>
      <c r="AA99" s="121">
        <f>VLOOKUP(B99,Лист3!$A$2:$C$175,3,FALSE)</f>
        <v>3013.0509999999999</v>
      </c>
      <c r="AB99" s="121">
        <f t="shared" si="88"/>
        <v>6.9809999999997672</v>
      </c>
      <c r="AC99" s="122">
        <f t="shared" si="89"/>
        <v>31.693739999998943</v>
      </c>
      <c r="AD99" s="122"/>
      <c r="AE99" s="120">
        <f t="shared" si="90"/>
        <v>11116.47546</v>
      </c>
      <c r="AF99" s="121">
        <f>VLOOKUP(A99,Лист4!$A$2:$F$175,6,FALSE)</f>
        <v>3013.0970000000002</v>
      </c>
      <c r="AG99" s="121">
        <f t="shared" si="91"/>
        <v>4.6000000000276486E-2</v>
      </c>
      <c r="AH99" s="122">
        <f t="shared" si="92"/>
        <v>0.20884000000125524</v>
      </c>
      <c r="AI99" s="122"/>
      <c r="AJ99" s="120">
        <f t="shared" si="93"/>
        <v>11116.684300000001</v>
      </c>
      <c r="AK99" s="121">
        <f>VLOOKUP(A99,Лист6!$A$2:$F$175,6,FALSE)</f>
        <v>3909.0050000000001</v>
      </c>
      <c r="AL99" s="121">
        <f t="shared" si="94"/>
        <v>895.9079999999999</v>
      </c>
      <c r="AM99" s="122">
        <f t="shared" si="95"/>
        <v>4067.4223199999997</v>
      </c>
      <c r="AN99" s="122"/>
      <c r="AO99" s="120">
        <f t="shared" si="96"/>
        <v>15184.10662</v>
      </c>
      <c r="AP99" s="123">
        <v>4325.0559999999996</v>
      </c>
      <c r="AQ99" s="121">
        <f t="shared" si="97"/>
        <v>416.05099999999948</v>
      </c>
      <c r="AR99" s="121">
        <f t="shared" si="98"/>
        <v>1888.8715399999976</v>
      </c>
      <c r="AS99" s="121"/>
      <c r="AT99" s="120">
        <f t="shared" si="99"/>
        <v>17072.978159999999</v>
      </c>
      <c r="AU99" s="181">
        <v>4646.0950000000003</v>
      </c>
      <c r="AV99" s="121">
        <f t="shared" si="100"/>
        <v>321.03900000000067</v>
      </c>
      <c r="AW99" s="122">
        <f t="shared" si="101"/>
        <v>1457.5170600000031</v>
      </c>
      <c r="AX99" s="121"/>
      <c r="AY99" s="144">
        <f t="shared" si="102"/>
        <v>18530.495220000001</v>
      </c>
      <c r="AZ99" s="123"/>
      <c r="BA99" s="121"/>
      <c r="BB99" s="122">
        <f t="shared" si="136"/>
        <v>0</v>
      </c>
      <c r="BC99" s="121"/>
      <c r="BD99" s="120">
        <f t="shared" si="103"/>
        <v>18530.495220000001</v>
      </c>
      <c r="BE99" s="123"/>
      <c r="BF99" s="121">
        <f t="shared" si="104"/>
        <v>0</v>
      </c>
      <c r="BG99" s="122">
        <f t="shared" si="105"/>
        <v>0</v>
      </c>
      <c r="BH99" s="121"/>
      <c r="BI99" s="120">
        <f t="shared" si="106"/>
        <v>18530.495220000001</v>
      </c>
      <c r="BJ99" s="123"/>
      <c r="BK99" s="121">
        <f t="shared" si="107"/>
        <v>0</v>
      </c>
      <c r="BL99" s="122">
        <f t="shared" si="108"/>
        <v>0</v>
      </c>
      <c r="BM99" s="121"/>
      <c r="BN99" s="196">
        <f t="shared" si="109"/>
        <v>18530.495220000001</v>
      </c>
      <c r="BO99" s="123"/>
      <c r="BP99" s="121">
        <f t="shared" si="110"/>
        <v>0</v>
      </c>
      <c r="BQ99" s="122">
        <f t="shared" si="111"/>
        <v>0</v>
      </c>
      <c r="BR99" s="121"/>
      <c r="BS99" s="120">
        <f t="shared" si="112"/>
        <v>18530.495220000001</v>
      </c>
      <c r="BT99" s="123"/>
      <c r="BU99" s="121">
        <f t="shared" si="113"/>
        <v>0</v>
      </c>
      <c r="BV99" s="122">
        <f t="shared" si="114"/>
        <v>0</v>
      </c>
      <c r="BW99" s="121"/>
      <c r="BX99" s="120">
        <f t="shared" si="115"/>
        <v>18530.495220000001</v>
      </c>
      <c r="BY99" s="123"/>
      <c r="BZ99" s="111">
        <f t="shared" si="76"/>
        <v>0</v>
      </c>
      <c r="CA99" s="122">
        <f t="shared" si="116"/>
        <v>0</v>
      </c>
      <c r="CB99" s="121"/>
      <c r="CC99" s="120">
        <f t="shared" si="117"/>
        <v>18530.495220000001</v>
      </c>
      <c r="CD99" s="123"/>
      <c r="CE99" s="111">
        <f t="shared" si="118"/>
        <v>0</v>
      </c>
      <c r="CF99" s="122">
        <f t="shared" si="119"/>
        <v>0</v>
      </c>
      <c r="CG99" s="121"/>
      <c r="CH99" s="120">
        <f t="shared" si="120"/>
        <v>18530.495220000001</v>
      </c>
      <c r="CI99" s="123"/>
      <c r="CJ99" s="111">
        <f t="shared" si="139"/>
        <v>0</v>
      </c>
      <c r="CK99" s="122">
        <f t="shared" si="137"/>
        <v>0</v>
      </c>
      <c r="CL99" s="121"/>
      <c r="CM99" s="120">
        <f t="shared" si="138"/>
        <v>18530.495220000001</v>
      </c>
      <c r="CN99" s="121"/>
      <c r="CO99" s="196">
        <f t="shared" si="121"/>
        <v>18530.495220000001</v>
      </c>
      <c r="CP99" s="111"/>
      <c r="CQ99" s="196">
        <f t="shared" si="122"/>
        <v>18530.495220000001</v>
      </c>
      <c r="CR99" s="111"/>
      <c r="CS99" s="196">
        <f t="shared" si="123"/>
        <v>18530.495220000001</v>
      </c>
      <c r="CT99" s="111"/>
      <c r="CU99" s="196">
        <f t="shared" si="124"/>
        <v>18530.495220000001</v>
      </c>
      <c r="CV99" s="111"/>
      <c r="CW99" s="196">
        <f t="shared" si="125"/>
        <v>18530.495220000001</v>
      </c>
      <c r="CX99" s="111"/>
      <c r="CY99" s="196">
        <f t="shared" si="126"/>
        <v>18530.495220000001</v>
      </c>
      <c r="CZ99" s="111"/>
      <c r="DA99" s="196">
        <f t="shared" si="127"/>
        <v>18530.495220000001</v>
      </c>
      <c r="DB99" s="111"/>
      <c r="DC99" s="196">
        <f t="shared" si="128"/>
        <v>18530.495220000001</v>
      </c>
      <c r="DD99" s="111"/>
      <c r="DE99" s="196">
        <f t="shared" si="77"/>
        <v>18530.495220000001</v>
      </c>
      <c r="DF99" s="111"/>
      <c r="DG99" s="196">
        <f t="shared" si="78"/>
        <v>18530.495220000001</v>
      </c>
      <c r="DH99" s="111"/>
      <c r="DI99" s="196">
        <f t="shared" si="79"/>
        <v>18530.495220000001</v>
      </c>
      <c r="DJ99" s="111"/>
      <c r="DK99" s="196">
        <f t="shared" si="80"/>
        <v>18530.495220000001</v>
      </c>
      <c r="DL99" s="111"/>
      <c r="DM99" s="196">
        <f t="shared" si="81"/>
        <v>18530.495220000001</v>
      </c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49"/>
        <v>0</v>
      </c>
      <c r="G100" s="182">
        <v>0</v>
      </c>
      <c r="H100" s="183">
        <v>263.08</v>
      </c>
      <c r="I100" s="121">
        <f t="shared" si="129"/>
        <v>133.99399999999997</v>
      </c>
      <c r="J100" s="122">
        <f t="shared" si="130"/>
        <v>560.09491999999989</v>
      </c>
      <c r="K100" s="184">
        <v>522.02</v>
      </c>
      <c r="L100" s="121">
        <f t="shared" si="131"/>
        <v>258.94</v>
      </c>
      <c r="M100" s="122">
        <f t="shared" si="132"/>
        <v>1175.5876000000001</v>
      </c>
      <c r="N100" s="122">
        <f t="shared" si="133"/>
        <v>1735.6825199999998</v>
      </c>
      <c r="O100" s="122">
        <v>0</v>
      </c>
      <c r="P100" s="120">
        <f t="shared" si="134"/>
        <v>2272.52252</v>
      </c>
      <c r="Q100" s="121">
        <v>522.02</v>
      </c>
      <c r="R100" s="121">
        <f t="shared" si="82"/>
        <v>0</v>
      </c>
      <c r="S100" s="122">
        <f t="shared" si="83"/>
        <v>0</v>
      </c>
      <c r="T100" s="122"/>
      <c r="U100" s="120">
        <f t="shared" si="84"/>
        <v>2272.52252</v>
      </c>
      <c r="V100" s="121">
        <v>522.02</v>
      </c>
      <c r="W100" s="121">
        <f t="shared" si="85"/>
        <v>0</v>
      </c>
      <c r="X100" s="122">
        <f t="shared" si="86"/>
        <v>0</v>
      </c>
      <c r="Y100" s="122"/>
      <c r="Z100" s="120">
        <f t="shared" si="87"/>
        <v>2272.52252</v>
      </c>
      <c r="AA100" s="121">
        <f>VLOOKUP(B100,Лист3!$A$2:$C$175,3,FALSE)</f>
        <v>522.02</v>
      </c>
      <c r="AB100" s="121">
        <f t="shared" si="88"/>
        <v>0</v>
      </c>
      <c r="AC100" s="122">
        <f t="shared" si="89"/>
        <v>0</v>
      </c>
      <c r="AD100" s="122"/>
      <c r="AE100" s="120">
        <f t="shared" si="90"/>
        <v>2272.52252</v>
      </c>
      <c r="AF100" s="121">
        <f>VLOOKUP(A100,Лист4!$A$2:$F$175,6,FALSE)</f>
        <v>522.02</v>
      </c>
      <c r="AG100" s="121">
        <f t="shared" si="91"/>
        <v>0</v>
      </c>
      <c r="AH100" s="122">
        <f t="shared" si="92"/>
        <v>0</v>
      </c>
      <c r="AI100" s="122"/>
      <c r="AJ100" s="120">
        <f t="shared" si="93"/>
        <v>2272.52252</v>
      </c>
      <c r="AK100" s="121">
        <f>VLOOKUP(A100,Лист6!$A$2:$F$175,6,FALSE)</f>
        <v>522.02</v>
      </c>
      <c r="AL100" s="121">
        <f t="shared" si="94"/>
        <v>0</v>
      </c>
      <c r="AM100" s="122">
        <f t="shared" si="95"/>
        <v>0</v>
      </c>
      <c r="AN100" s="122"/>
      <c r="AO100" s="120">
        <f t="shared" si="96"/>
        <v>2272.52252</v>
      </c>
      <c r="AP100" s="123">
        <v>566.005</v>
      </c>
      <c r="AQ100" s="121">
        <f t="shared" si="97"/>
        <v>43.985000000000014</v>
      </c>
      <c r="AR100" s="121">
        <f t="shared" si="98"/>
        <v>199.69190000000006</v>
      </c>
      <c r="AS100" s="121"/>
      <c r="AT100" s="120">
        <f t="shared" si="99"/>
        <v>2472.2144200000002</v>
      </c>
      <c r="AU100" s="123">
        <v>587.053</v>
      </c>
      <c r="AV100" s="121">
        <f t="shared" si="100"/>
        <v>21.048000000000002</v>
      </c>
      <c r="AW100" s="122">
        <f t="shared" si="101"/>
        <v>95.55792000000001</v>
      </c>
      <c r="AX100" s="121"/>
      <c r="AY100" s="120">
        <f t="shared" si="102"/>
        <v>2567.7723400000004</v>
      </c>
      <c r="AZ100" s="123">
        <v>639.04499999999996</v>
      </c>
      <c r="BA100" s="121">
        <f t="shared" si="146"/>
        <v>51.991999999999962</v>
      </c>
      <c r="BB100" s="122">
        <f t="shared" si="136"/>
        <v>250.08151999999978</v>
      </c>
      <c r="BC100" s="121"/>
      <c r="BD100" s="120">
        <f t="shared" si="103"/>
        <v>2817.8538600000002</v>
      </c>
      <c r="BE100" s="123">
        <v>659.07100000000003</v>
      </c>
      <c r="BF100" s="121">
        <f t="shared" si="104"/>
        <v>20.026000000000067</v>
      </c>
      <c r="BG100" s="122">
        <f t="shared" si="105"/>
        <v>96.32506000000032</v>
      </c>
      <c r="BH100" s="121">
        <v>2800</v>
      </c>
      <c r="BI100" s="120">
        <f t="shared" si="106"/>
        <v>114.17892000000029</v>
      </c>
      <c r="BJ100" s="170">
        <v>711.05799999999999</v>
      </c>
      <c r="BK100" s="121">
        <f t="shared" si="107"/>
        <v>51.986999999999966</v>
      </c>
      <c r="BL100" s="122">
        <f t="shared" si="108"/>
        <v>250.05746999999982</v>
      </c>
      <c r="BM100" s="121"/>
      <c r="BN100" s="144">
        <f t="shared" si="109"/>
        <v>364.23639000000014</v>
      </c>
      <c r="BO100" s="123"/>
      <c r="BP100" s="121"/>
      <c r="BQ100" s="122">
        <f t="shared" si="111"/>
        <v>0</v>
      </c>
      <c r="BR100" s="121"/>
      <c r="BS100" s="120">
        <f t="shared" si="112"/>
        <v>364.23639000000014</v>
      </c>
      <c r="BT100" s="123"/>
      <c r="BU100" s="121">
        <f t="shared" si="113"/>
        <v>0</v>
      </c>
      <c r="BV100" s="122">
        <f t="shared" si="114"/>
        <v>0</v>
      </c>
      <c r="BW100" s="121"/>
      <c r="BX100" s="120">
        <f t="shared" si="115"/>
        <v>364.23639000000014</v>
      </c>
      <c r="BY100" s="123"/>
      <c r="BZ100" s="111">
        <f t="shared" si="76"/>
        <v>0</v>
      </c>
      <c r="CA100" s="122">
        <f t="shared" si="116"/>
        <v>0</v>
      </c>
      <c r="CB100" s="121"/>
      <c r="CC100" s="120">
        <f t="shared" si="117"/>
        <v>364.23639000000014</v>
      </c>
      <c r="CD100" s="123"/>
      <c r="CE100" s="111">
        <f t="shared" si="118"/>
        <v>0</v>
      </c>
      <c r="CF100" s="122">
        <f t="shared" si="119"/>
        <v>0</v>
      </c>
      <c r="CG100" s="121"/>
      <c r="CH100" s="120">
        <f t="shared" si="120"/>
        <v>364.23639000000014</v>
      </c>
      <c r="CI100" s="123"/>
      <c r="CJ100" s="111">
        <f t="shared" si="139"/>
        <v>0</v>
      </c>
      <c r="CK100" s="122">
        <f t="shared" si="137"/>
        <v>0</v>
      </c>
      <c r="CL100" s="121"/>
      <c r="CM100" s="120">
        <f t="shared" si="138"/>
        <v>364.23639000000014</v>
      </c>
      <c r="CN100" s="121"/>
      <c r="CO100" s="196">
        <f t="shared" si="121"/>
        <v>364.23639000000014</v>
      </c>
      <c r="CP100" s="111"/>
      <c r="CQ100" s="196">
        <f t="shared" si="122"/>
        <v>364.23639000000014</v>
      </c>
      <c r="CR100" s="111"/>
      <c r="CS100" s="196">
        <f t="shared" si="123"/>
        <v>364.23639000000014</v>
      </c>
      <c r="CT100" s="111"/>
      <c r="CU100" s="196">
        <f t="shared" si="124"/>
        <v>364.23639000000014</v>
      </c>
      <c r="CV100" s="111"/>
      <c r="CW100" s="196">
        <f t="shared" si="125"/>
        <v>364.23639000000014</v>
      </c>
      <c r="CX100" s="111"/>
      <c r="CY100" s="196">
        <f t="shared" si="126"/>
        <v>364.23639000000014</v>
      </c>
      <c r="CZ100" s="111"/>
      <c r="DA100" s="196">
        <f t="shared" si="127"/>
        <v>364.23639000000014</v>
      </c>
      <c r="DB100" s="111"/>
      <c r="DC100" s="196">
        <f t="shared" si="128"/>
        <v>364.23639000000014</v>
      </c>
      <c r="DD100" s="111"/>
      <c r="DE100" s="196">
        <f t="shared" si="77"/>
        <v>364.23639000000014</v>
      </c>
      <c r="DF100" s="111"/>
      <c r="DG100" s="196">
        <f t="shared" si="78"/>
        <v>364.23639000000014</v>
      </c>
      <c r="DH100" s="111"/>
      <c r="DI100" s="196">
        <f t="shared" si="79"/>
        <v>364.23639000000014</v>
      </c>
      <c r="DJ100" s="111"/>
      <c r="DK100" s="196">
        <f t="shared" si="80"/>
        <v>364.23639000000014</v>
      </c>
      <c r="DL100" s="111"/>
      <c r="DM100" s="196">
        <f t="shared" si="81"/>
        <v>364.23639000000014</v>
      </c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49"/>
        <v>54.978468899521538</v>
      </c>
      <c r="G101" s="182">
        <v>229.81</v>
      </c>
      <c r="H101" s="183">
        <v>497</v>
      </c>
      <c r="I101" s="121">
        <f t="shared" si="129"/>
        <v>78.961999999999989</v>
      </c>
      <c r="J101" s="122">
        <f t="shared" si="130"/>
        <v>330.06115999999992</v>
      </c>
      <c r="K101" s="184">
        <v>603.08000000000004</v>
      </c>
      <c r="L101" s="121">
        <f t="shared" si="131"/>
        <v>106.08000000000004</v>
      </c>
      <c r="M101" s="122">
        <f t="shared" si="132"/>
        <v>481.60320000000019</v>
      </c>
      <c r="N101" s="122">
        <f t="shared" si="133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82"/>
        <v>1.4000000000010004E-2</v>
      </c>
      <c r="S101" s="122">
        <f t="shared" si="83"/>
        <v>6.3560000000045427E-2</v>
      </c>
      <c r="T101" s="122"/>
      <c r="U101" s="157">
        <f t="shared" si="84"/>
        <v>-459.58643999999993</v>
      </c>
      <c r="V101" s="121">
        <v>604.01300000000003</v>
      </c>
      <c r="W101" s="129">
        <f t="shared" si="85"/>
        <v>0.91899999999998272</v>
      </c>
      <c r="X101" s="168">
        <f t="shared" si="86"/>
        <v>4.1722599999999215</v>
      </c>
      <c r="Y101" s="168"/>
      <c r="Z101" s="157">
        <f t="shared" si="87"/>
        <v>-455.41417999999999</v>
      </c>
      <c r="AA101" s="129">
        <f>VLOOKUP(B101,Лист3!$A$2:$C$175,3,FALSE)</f>
        <v>604.01300000000003</v>
      </c>
      <c r="AB101" s="129">
        <f t="shared" si="88"/>
        <v>0</v>
      </c>
      <c r="AC101" s="168">
        <f t="shared" si="89"/>
        <v>0</v>
      </c>
      <c r="AD101" s="168"/>
      <c r="AE101" s="157">
        <f t="shared" si="90"/>
        <v>-455.41417999999999</v>
      </c>
      <c r="AF101" s="129">
        <f>VLOOKUP(A101,Лист4!$A$2:$F$175,6,FALSE)</f>
        <v>604.01300000000003</v>
      </c>
      <c r="AG101" s="129">
        <f t="shared" si="91"/>
        <v>0</v>
      </c>
      <c r="AH101" s="168">
        <f t="shared" si="92"/>
        <v>0</v>
      </c>
      <c r="AI101" s="168"/>
      <c r="AJ101" s="157">
        <f t="shared" si="93"/>
        <v>-455.41417999999999</v>
      </c>
      <c r="AK101" s="129">
        <f>VLOOKUP(A101,Лист6!$A$2:$F$175,6,FALSE)</f>
        <v>622.03599999999994</v>
      </c>
      <c r="AL101" s="129">
        <f t="shared" si="94"/>
        <v>18.022999999999911</v>
      </c>
      <c r="AM101" s="168">
        <f t="shared" si="95"/>
        <v>81.824419999999591</v>
      </c>
      <c r="AN101" s="168"/>
      <c r="AO101" s="157">
        <f t="shared" si="96"/>
        <v>-373.58976000000041</v>
      </c>
      <c r="AP101" s="160">
        <v>655.02200000000005</v>
      </c>
      <c r="AQ101" s="129">
        <f t="shared" si="97"/>
        <v>32.986000000000104</v>
      </c>
      <c r="AR101" s="129">
        <f t="shared" si="98"/>
        <v>149.75644000000048</v>
      </c>
      <c r="AS101" s="129">
        <f>450+500</f>
        <v>950</v>
      </c>
      <c r="AT101" s="157">
        <f t="shared" si="99"/>
        <v>-1173.83332</v>
      </c>
      <c r="AU101" s="160">
        <v>686.01</v>
      </c>
      <c r="AV101" s="129">
        <f t="shared" si="100"/>
        <v>30.987999999999943</v>
      </c>
      <c r="AW101" s="168">
        <f t="shared" si="101"/>
        <v>140.68551999999974</v>
      </c>
      <c r="AX101" s="129"/>
      <c r="AY101" s="157">
        <f t="shared" si="102"/>
        <v>-1033.1478000000002</v>
      </c>
      <c r="AZ101" s="160">
        <v>733.03899999999999</v>
      </c>
      <c r="BA101" s="129">
        <f t="shared" si="146"/>
        <v>47.028999999999996</v>
      </c>
      <c r="BB101" s="122">
        <f t="shared" si="136"/>
        <v>226.20948999999996</v>
      </c>
      <c r="BC101" s="129"/>
      <c r="BD101" s="157">
        <f t="shared" si="103"/>
        <v>-806.93831000000023</v>
      </c>
      <c r="BE101" s="170">
        <v>733</v>
      </c>
      <c r="BF101" s="129">
        <f t="shared" si="104"/>
        <v>-3.8999999999987267E-2</v>
      </c>
      <c r="BG101" s="168">
        <f t="shared" si="105"/>
        <v>-0.18758999999993875</v>
      </c>
      <c r="BH101" s="129"/>
      <c r="BI101" s="157">
        <f t="shared" si="106"/>
        <v>-807.12590000000012</v>
      </c>
      <c r="BJ101" s="160">
        <v>839.09</v>
      </c>
      <c r="BK101" s="129">
        <f t="shared" si="107"/>
        <v>106.09000000000003</v>
      </c>
      <c r="BL101" s="168">
        <f t="shared" si="108"/>
        <v>510.29290000000009</v>
      </c>
      <c r="BM101" s="129"/>
      <c r="BN101" s="157">
        <f t="shared" si="109"/>
        <v>-296.83300000000003</v>
      </c>
      <c r="BO101" s="160"/>
      <c r="BP101" s="121">
        <v>0</v>
      </c>
      <c r="BQ101" s="122">
        <f t="shared" si="111"/>
        <v>0</v>
      </c>
      <c r="BR101" s="129"/>
      <c r="BS101" s="120">
        <f t="shared" si="112"/>
        <v>-296.83300000000003</v>
      </c>
      <c r="BT101" s="160"/>
      <c r="BU101" s="121">
        <f t="shared" si="113"/>
        <v>0</v>
      </c>
      <c r="BV101" s="122">
        <f t="shared" si="114"/>
        <v>0</v>
      </c>
      <c r="BW101" s="129"/>
      <c r="BX101" s="120">
        <f t="shared" si="115"/>
        <v>-296.83300000000003</v>
      </c>
      <c r="BY101" s="160"/>
      <c r="BZ101" s="111">
        <f t="shared" si="76"/>
        <v>0</v>
      </c>
      <c r="CA101" s="122">
        <f t="shared" si="116"/>
        <v>0</v>
      </c>
      <c r="CB101" s="129"/>
      <c r="CC101" s="120">
        <f t="shared" si="117"/>
        <v>-296.83300000000003</v>
      </c>
      <c r="CD101" s="160"/>
      <c r="CE101" s="111">
        <f t="shared" si="118"/>
        <v>0</v>
      </c>
      <c r="CF101" s="122">
        <f t="shared" si="119"/>
        <v>0</v>
      </c>
      <c r="CG101" s="129"/>
      <c r="CH101" s="120">
        <f t="shared" si="120"/>
        <v>-296.83300000000003</v>
      </c>
      <c r="CI101" s="160"/>
      <c r="CJ101" s="111">
        <f t="shared" si="139"/>
        <v>0</v>
      </c>
      <c r="CK101" s="122">
        <f t="shared" si="137"/>
        <v>0</v>
      </c>
      <c r="CL101" s="129"/>
      <c r="CM101" s="120">
        <f t="shared" si="138"/>
        <v>-296.83300000000003</v>
      </c>
      <c r="CN101" s="129"/>
      <c r="CO101" s="152">
        <f t="shared" si="121"/>
        <v>-296.83300000000003</v>
      </c>
      <c r="CP101" s="129"/>
      <c r="CQ101" s="152">
        <f t="shared" si="122"/>
        <v>-296.83300000000003</v>
      </c>
      <c r="CR101" s="129"/>
      <c r="CS101" s="196">
        <f t="shared" si="123"/>
        <v>-296.83300000000003</v>
      </c>
      <c r="CT101" s="129"/>
      <c r="CU101" s="196">
        <f t="shared" si="124"/>
        <v>-296.83300000000003</v>
      </c>
      <c r="CV101" s="129"/>
      <c r="CW101" s="196">
        <f t="shared" si="125"/>
        <v>-296.83300000000003</v>
      </c>
      <c r="CX101" s="129"/>
      <c r="CY101" s="196">
        <f t="shared" si="126"/>
        <v>-296.83300000000003</v>
      </c>
      <c r="CZ101" s="129"/>
      <c r="DA101" s="196">
        <f t="shared" si="127"/>
        <v>-296.83300000000003</v>
      </c>
      <c r="DB101" s="129"/>
      <c r="DC101" s="196">
        <f t="shared" si="128"/>
        <v>-296.83300000000003</v>
      </c>
      <c r="DD101" s="129"/>
      <c r="DE101" s="196">
        <f t="shared" ref="DE101:DE132" si="150">DC101-DD101</f>
        <v>-296.83300000000003</v>
      </c>
      <c r="DF101" s="129"/>
      <c r="DG101" s="196">
        <f t="shared" ref="DG101:DG132" si="151">DE101-DF101</f>
        <v>-296.83300000000003</v>
      </c>
      <c r="DH101" s="129"/>
      <c r="DI101" s="196">
        <f t="shared" si="79"/>
        <v>-296.83300000000003</v>
      </c>
      <c r="DJ101" s="129"/>
      <c r="DK101" s="196">
        <f t="shared" si="80"/>
        <v>-296.83300000000003</v>
      </c>
      <c r="DL101" s="129"/>
      <c r="DM101" s="196">
        <f t="shared" si="81"/>
        <v>-296.83300000000003</v>
      </c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49"/>
        <v>1.0047846889952154</v>
      </c>
      <c r="G102" s="182">
        <v>4.2</v>
      </c>
      <c r="H102" s="183">
        <v>602.08000000000004</v>
      </c>
      <c r="I102" s="121">
        <f t="shared" si="129"/>
        <v>38.055000000000064</v>
      </c>
      <c r="J102" s="122">
        <f t="shared" si="130"/>
        <v>159.06990000000025</v>
      </c>
      <c r="K102" s="184">
        <v>679.07500000000005</v>
      </c>
      <c r="L102" s="121">
        <f t="shared" si="131"/>
        <v>76.995000000000005</v>
      </c>
      <c r="M102" s="122">
        <f t="shared" si="132"/>
        <v>349.5573</v>
      </c>
      <c r="N102" s="122">
        <f t="shared" si="133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82"/>
        <v>0</v>
      </c>
      <c r="S102" s="122">
        <f t="shared" si="83"/>
        <v>0</v>
      </c>
      <c r="T102" s="122"/>
      <c r="U102" s="120">
        <f t="shared" si="84"/>
        <v>212.52</v>
      </c>
      <c r="V102" s="121">
        <v>679.07500000000005</v>
      </c>
      <c r="W102" s="121">
        <f t="shared" si="85"/>
        <v>0</v>
      </c>
      <c r="X102" s="122">
        <f t="shared" si="86"/>
        <v>0</v>
      </c>
      <c r="Y102" s="122"/>
      <c r="Z102" s="120">
        <f t="shared" si="87"/>
        <v>212.52</v>
      </c>
      <c r="AA102" s="121">
        <f>VLOOKUP(B102,Лист3!$A$2:$C$175,3,FALSE)</f>
        <v>679.07500000000005</v>
      </c>
      <c r="AB102" s="121">
        <f t="shared" si="88"/>
        <v>0</v>
      </c>
      <c r="AC102" s="122">
        <f t="shared" si="89"/>
        <v>0</v>
      </c>
      <c r="AD102" s="122"/>
      <c r="AE102" s="120">
        <f t="shared" si="90"/>
        <v>212.52</v>
      </c>
      <c r="AF102" s="121">
        <f>VLOOKUP(A102,Лист4!$A$2:$F$175,6,FALSE)</f>
        <v>679.07500000000005</v>
      </c>
      <c r="AG102" s="121">
        <f t="shared" si="91"/>
        <v>0</v>
      </c>
      <c r="AH102" s="122">
        <f>AG102*4.54</f>
        <v>0</v>
      </c>
      <c r="AI102" s="122"/>
      <c r="AJ102" s="120">
        <f t="shared" si="93"/>
        <v>212.52</v>
      </c>
      <c r="AK102" s="121">
        <f>VLOOKUP(A102,Лист6!$A$2:$F$175,6,FALSE)</f>
        <v>679.07500000000005</v>
      </c>
      <c r="AL102" s="121">
        <f t="shared" si="94"/>
        <v>0</v>
      </c>
      <c r="AM102" s="122">
        <f t="shared" si="95"/>
        <v>0</v>
      </c>
      <c r="AN102" s="122"/>
      <c r="AO102" s="120">
        <f t="shared" si="96"/>
        <v>212.52</v>
      </c>
      <c r="AP102" s="123">
        <v>699.04</v>
      </c>
      <c r="AQ102" s="121">
        <f t="shared" si="97"/>
        <v>19.964999999999918</v>
      </c>
      <c r="AR102" s="121">
        <f t="shared" si="98"/>
        <v>90.641099999999625</v>
      </c>
      <c r="AS102" s="121"/>
      <c r="AT102" s="120">
        <f t="shared" si="99"/>
        <v>303.16109999999964</v>
      </c>
      <c r="AU102" s="123">
        <v>729.04399999999998</v>
      </c>
      <c r="AV102" s="121">
        <f t="shared" si="100"/>
        <v>30.004000000000019</v>
      </c>
      <c r="AW102" s="122">
        <f t="shared" si="101"/>
        <v>136.2181600000001</v>
      </c>
      <c r="AX102" s="121"/>
      <c r="AY102" s="120">
        <f t="shared" si="102"/>
        <v>439.3792599999997</v>
      </c>
      <c r="AZ102" s="123">
        <v>748.04</v>
      </c>
      <c r="BA102" s="121">
        <f t="shared" si="146"/>
        <v>18.995999999999981</v>
      </c>
      <c r="BB102" s="122">
        <f t="shared" si="136"/>
        <v>91.370759999999905</v>
      </c>
      <c r="BC102" s="121"/>
      <c r="BD102" s="120">
        <f t="shared" si="103"/>
        <v>530.75001999999961</v>
      </c>
      <c r="BE102" s="123">
        <v>748.04899999999998</v>
      </c>
      <c r="BF102" s="121">
        <f t="shared" si="104"/>
        <v>9.0000000000145519E-3</v>
      </c>
      <c r="BG102" s="122">
        <f t="shared" si="105"/>
        <v>4.3290000000069988E-2</v>
      </c>
      <c r="BH102" s="121"/>
      <c r="BI102" s="120">
        <f t="shared" si="106"/>
        <v>530.79330999999968</v>
      </c>
      <c r="BJ102" s="123">
        <v>755.01499999999999</v>
      </c>
      <c r="BK102" s="121">
        <f t="shared" si="107"/>
        <v>6.9660000000000082</v>
      </c>
      <c r="BL102" s="122">
        <f t="shared" si="108"/>
        <v>33.50646000000004</v>
      </c>
      <c r="BM102" s="121"/>
      <c r="BN102" s="120">
        <f t="shared" si="109"/>
        <v>564.29976999999974</v>
      </c>
      <c r="BO102" s="170">
        <v>762.01700000000005</v>
      </c>
      <c r="BP102" s="121">
        <f t="shared" si="110"/>
        <v>7.0020000000000664</v>
      </c>
      <c r="BQ102" s="122">
        <f t="shared" si="111"/>
        <v>33.67962000000032</v>
      </c>
      <c r="BR102" s="121">
        <v>600</v>
      </c>
      <c r="BS102" s="180">
        <f t="shared" si="112"/>
        <v>-2.0206099999999196</v>
      </c>
      <c r="BT102" s="123"/>
      <c r="BU102" s="121"/>
      <c r="BV102" s="122">
        <f t="shared" si="114"/>
        <v>0</v>
      </c>
      <c r="BW102" s="121"/>
      <c r="BX102" s="120">
        <f t="shared" si="115"/>
        <v>-2.0206099999999196</v>
      </c>
      <c r="BY102" s="123"/>
      <c r="BZ102" s="111">
        <f t="shared" si="76"/>
        <v>0</v>
      </c>
      <c r="CA102" s="122">
        <f t="shared" si="116"/>
        <v>0</v>
      </c>
      <c r="CB102" s="121"/>
      <c r="CC102" s="120">
        <f t="shared" si="117"/>
        <v>-2.0206099999999196</v>
      </c>
      <c r="CD102" s="123"/>
      <c r="CE102" s="111">
        <f t="shared" si="118"/>
        <v>0</v>
      </c>
      <c r="CF102" s="122">
        <f t="shared" si="119"/>
        <v>0</v>
      </c>
      <c r="CG102" s="121"/>
      <c r="CH102" s="120">
        <f t="shared" si="120"/>
        <v>-2.0206099999999196</v>
      </c>
      <c r="CI102" s="123"/>
      <c r="CJ102" s="111">
        <f t="shared" si="139"/>
        <v>0</v>
      </c>
      <c r="CK102" s="122">
        <f t="shared" si="137"/>
        <v>0</v>
      </c>
      <c r="CL102" s="121"/>
      <c r="CM102" s="120">
        <f t="shared" si="138"/>
        <v>-2.0206099999999196</v>
      </c>
      <c r="CN102" s="121"/>
      <c r="CO102" s="152">
        <f t="shared" si="121"/>
        <v>-2.0206099999999196</v>
      </c>
      <c r="CP102" s="121"/>
      <c r="CQ102" s="152">
        <f t="shared" si="122"/>
        <v>-2.0206099999999196</v>
      </c>
      <c r="CR102" s="121"/>
      <c r="CS102" s="196">
        <f t="shared" si="123"/>
        <v>-2.0206099999999196</v>
      </c>
      <c r="CT102" s="121"/>
      <c r="CU102" s="196">
        <f t="shared" si="124"/>
        <v>-2.0206099999999196</v>
      </c>
      <c r="CV102" s="121"/>
      <c r="CW102" s="196">
        <f t="shared" si="125"/>
        <v>-2.0206099999999196</v>
      </c>
      <c r="CX102" s="121"/>
      <c r="CY102" s="196">
        <f t="shared" si="126"/>
        <v>-2.0206099999999196</v>
      </c>
      <c r="CZ102" s="121"/>
      <c r="DA102" s="196">
        <f t="shared" si="127"/>
        <v>-2.0206099999999196</v>
      </c>
      <c r="DB102" s="121"/>
      <c r="DC102" s="196">
        <f t="shared" si="128"/>
        <v>-2.0206099999999196</v>
      </c>
      <c r="DD102" s="121"/>
      <c r="DE102" s="196">
        <f t="shared" si="150"/>
        <v>-2.0206099999999196</v>
      </c>
      <c r="DF102" s="121"/>
      <c r="DG102" s="196">
        <f t="shared" si="151"/>
        <v>-2.0206099999999196</v>
      </c>
      <c r="DH102" s="121"/>
      <c r="DI102" s="196">
        <f t="shared" si="79"/>
        <v>-2.0206099999999196</v>
      </c>
      <c r="DJ102" s="121"/>
      <c r="DK102" s="196">
        <f t="shared" si="80"/>
        <v>-2.0206099999999196</v>
      </c>
      <c r="DL102" s="121"/>
      <c r="DM102" s="196">
        <f t="shared" si="81"/>
        <v>-2.0206099999999196</v>
      </c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49"/>
        <v>0</v>
      </c>
      <c r="G103" s="256">
        <v>0</v>
      </c>
      <c r="H103" s="257">
        <v>4472.0640000000003</v>
      </c>
      <c r="I103" s="258">
        <f t="shared" si="129"/>
        <v>1436.0030000000002</v>
      </c>
      <c r="J103" s="259">
        <f t="shared" si="130"/>
        <v>6002.4925400000002</v>
      </c>
      <c r="K103" s="260">
        <v>5685.0680000000002</v>
      </c>
      <c r="L103" s="258">
        <f t="shared" si="131"/>
        <v>1213.0039999999999</v>
      </c>
      <c r="M103" s="259">
        <f t="shared" si="132"/>
        <v>5507.0381600000001</v>
      </c>
      <c r="N103" s="259">
        <f t="shared" si="133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82"/>
        <v>550.01299999999992</v>
      </c>
      <c r="S103" s="259">
        <f t="shared" si="83"/>
        <v>2497.0590199999997</v>
      </c>
      <c r="T103" s="259"/>
      <c r="U103" s="240">
        <f t="shared" si="84"/>
        <v>24495.44902</v>
      </c>
      <c r="V103" s="258">
        <v>7455.0720000000001</v>
      </c>
      <c r="W103" s="262">
        <f t="shared" si="85"/>
        <v>1219.991</v>
      </c>
      <c r="X103" s="263">
        <f t="shared" si="86"/>
        <v>5538.7591400000001</v>
      </c>
      <c r="Y103" s="263"/>
      <c r="Z103" s="240">
        <f t="shared" si="87"/>
        <v>30034.208160000002</v>
      </c>
      <c r="AA103" s="262">
        <v>8496</v>
      </c>
      <c r="AB103" s="262">
        <f t="shared" si="88"/>
        <v>1040.9279999999999</v>
      </c>
      <c r="AC103" s="263">
        <f t="shared" si="89"/>
        <v>4725.8131199999998</v>
      </c>
      <c r="AD103" s="263"/>
      <c r="AE103" s="240">
        <f t="shared" si="90"/>
        <v>34760.021280000001</v>
      </c>
      <c r="AF103" s="104">
        <f>VLOOKUP(A103,Лист4!$A$2:$F$175,6,FALSE)</f>
        <v>9057.0010000000002</v>
      </c>
      <c r="AG103" s="262">
        <f t="shared" si="91"/>
        <v>561.0010000000002</v>
      </c>
      <c r="AH103" s="263">
        <f t="shared" si="92"/>
        <v>2546.9445400000009</v>
      </c>
      <c r="AI103" s="263"/>
      <c r="AJ103" s="240">
        <f t="shared" si="93"/>
        <v>37306.965820000005</v>
      </c>
      <c r="AK103" s="104">
        <f>VLOOKUP(A103,Лист6!$A$2:$F$175,6,FALSE)</f>
        <v>9272.0939999999991</v>
      </c>
      <c r="AL103" s="262">
        <f t="shared" si="94"/>
        <v>215.09299999999894</v>
      </c>
      <c r="AM103" s="263">
        <f t="shared" si="95"/>
        <v>976.52221999999517</v>
      </c>
      <c r="AN103" s="263"/>
      <c r="AO103" s="240">
        <f t="shared" si="96"/>
        <v>38283.488039999997</v>
      </c>
      <c r="AP103" s="105">
        <v>9402.0879999999997</v>
      </c>
      <c r="AQ103" s="104">
        <f t="shared" si="97"/>
        <v>129.9940000000006</v>
      </c>
      <c r="AR103" s="104">
        <f t="shared" si="98"/>
        <v>590.17276000000277</v>
      </c>
      <c r="AS103" s="104"/>
      <c r="AT103" s="240">
        <f t="shared" si="99"/>
        <v>38873.660799999998</v>
      </c>
      <c r="AU103" s="105">
        <v>9543.0849999999991</v>
      </c>
      <c r="AV103" s="104">
        <f t="shared" si="100"/>
        <v>140.99699999999939</v>
      </c>
      <c r="AW103" s="241">
        <f t="shared" si="101"/>
        <v>640.1263799999972</v>
      </c>
      <c r="AX103" s="104"/>
      <c r="AY103" s="240">
        <f t="shared" si="102"/>
        <v>39513.787179999992</v>
      </c>
      <c r="AZ103" s="105">
        <v>9589.0149999999994</v>
      </c>
      <c r="BA103" s="104">
        <f t="shared" si="146"/>
        <v>45.930000000000291</v>
      </c>
      <c r="BB103" s="224">
        <f t="shared" si="136"/>
        <v>220.92330000000138</v>
      </c>
      <c r="BC103" s="104"/>
      <c r="BD103" s="240">
        <f t="shared" si="103"/>
        <v>39734.710479999994</v>
      </c>
      <c r="BE103" s="105">
        <v>9589.0149999999994</v>
      </c>
      <c r="BF103" s="104">
        <f t="shared" si="104"/>
        <v>0</v>
      </c>
      <c r="BG103" s="224">
        <f t="shared" si="105"/>
        <v>0</v>
      </c>
      <c r="BH103" s="104"/>
      <c r="BI103" s="240">
        <f t="shared" si="106"/>
        <v>39734.710479999994</v>
      </c>
      <c r="BJ103" s="105">
        <v>9589.0149999999994</v>
      </c>
      <c r="BK103" s="104">
        <f t="shared" si="107"/>
        <v>0</v>
      </c>
      <c r="BL103" s="224">
        <f t="shared" si="108"/>
        <v>0</v>
      </c>
      <c r="BM103" s="104"/>
      <c r="BN103" s="226">
        <f t="shared" si="109"/>
        <v>39734.710479999994</v>
      </c>
      <c r="BO103" s="105"/>
      <c r="BP103" s="96"/>
      <c r="BQ103" s="224">
        <f t="shared" si="111"/>
        <v>0</v>
      </c>
      <c r="BR103" s="104"/>
      <c r="BS103" s="226">
        <f t="shared" si="112"/>
        <v>39734.710479999994</v>
      </c>
      <c r="BT103" s="105"/>
      <c r="BU103" s="96">
        <f t="shared" si="113"/>
        <v>0</v>
      </c>
      <c r="BV103" s="224">
        <f t="shared" si="114"/>
        <v>0</v>
      </c>
      <c r="BW103" s="104"/>
      <c r="BX103" s="226">
        <f t="shared" si="115"/>
        <v>39734.710479999994</v>
      </c>
      <c r="BY103" s="105"/>
      <c r="BZ103" s="217">
        <f t="shared" si="76"/>
        <v>0</v>
      </c>
      <c r="CA103" s="224">
        <f t="shared" si="116"/>
        <v>0</v>
      </c>
      <c r="CB103" s="104"/>
      <c r="CC103" s="226">
        <f t="shared" si="117"/>
        <v>39734.710479999994</v>
      </c>
      <c r="CD103" s="105"/>
      <c r="CE103" s="217">
        <f t="shared" si="118"/>
        <v>0</v>
      </c>
      <c r="CF103" s="224">
        <f t="shared" si="119"/>
        <v>0</v>
      </c>
      <c r="CG103" s="104"/>
      <c r="CH103" s="226">
        <f t="shared" si="120"/>
        <v>39734.710479999994</v>
      </c>
      <c r="CI103" s="105"/>
      <c r="CJ103" s="217">
        <f t="shared" si="139"/>
        <v>0</v>
      </c>
      <c r="CK103" s="224">
        <f t="shared" si="137"/>
        <v>0</v>
      </c>
      <c r="CL103" s="104"/>
      <c r="CM103" s="287">
        <f t="shared" si="138"/>
        <v>39734.710479999994</v>
      </c>
      <c r="CN103" s="217"/>
      <c r="CO103" s="289">
        <f t="shared" si="121"/>
        <v>39734.710479999994</v>
      </c>
      <c r="CP103" s="217"/>
      <c r="CQ103" s="289">
        <f t="shared" si="122"/>
        <v>39734.710479999994</v>
      </c>
      <c r="CR103" s="217"/>
      <c r="CS103" s="289">
        <f t="shared" si="123"/>
        <v>39734.710479999994</v>
      </c>
      <c r="CT103" s="217"/>
      <c r="CU103" s="289">
        <f t="shared" si="124"/>
        <v>39734.710479999994</v>
      </c>
      <c r="CV103" s="217"/>
      <c r="CW103" s="289">
        <f t="shared" si="125"/>
        <v>39734.710479999994</v>
      </c>
      <c r="CX103" s="217"/>
      <c r="CY103" s="289">
        <f t="shared" si="126"/>
        <v>39734.710479999994</v>
      </c>
      <c r="CZ103" s="217"/>
      <c r="DA103" s="289">
        <f t="shared" si="127"/>
        <v>39734.710479999994</v>
      </c>
      <c r="DB103" s="217"/>
      <c r="DC103" s="289">
        <f t="shared" si="128"/>
        <v>39734.710479999994</v>
      </c>
      <c r="DD103" s="217"/>
      <c r="DE103" s="289">
        <f t="shared" si="150"/>
        <v>39734.710479999994</v>
      </c>
      <c r="DF103" s="217"/>
      <c r="DG103" s="289">
        <f t="shared" si="151"/>
        <v>39734.710479999994</v>
      </c>
      <c r="DH103" s="217"/>
      <c r="DI103" s="289">
        <f t="shared" si="79"/>
        <v>39734.710479999994</v>
      </c>
      <c r="DJ103" s="217"/>
      <c r="DK103" s="289">
        <f t="shared" si="80"/>
        <v>39734.710479999994</v>
      </c>
      <c r="DL103" s="217"/>
      <c r="DM103" s="289">
        <f t="shared" si="81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29"/>
        <v>1.0099999999999998</v>
      </c>
      <c r="J104" s="224">
        <f t="shared" si="130"/>
        <v>4.2217999999999991</v>
      </c>
      <c r="K104" s="225">
        <v>7.0919999999999996</v>
      </c>
      <c r="L104" s="96">
        <f t="shared" si="131"/>
        <v>3.9949999999999997</v>
      </c>
      <c r="M104" s="224">
        <f t="shared" si="132"/>
        <v>18.1373</v>
      </c>
      <c r="N104" s="224">
        <f t="shared" si="133"/>
        <v>22.359099999999998</v>
      </c>
      <c r="O104" s="224">
        <v>0</v>
      </c>
      <c r="P104" s="226">
        <f t="shared" si="134"/>
        <v>31.089099999999998</v>
      </c>
      <c r="Q104" s="96">
        <v>7.0919999999999996</v>
      </c>
      <c r="R104" s="96">
        <f t="shared" si="82"/>
        <v>0</v>
      </c>
      <c r="S104" s="224">
        <f t="shared" si="83"/>
        <v>0</v>
      </c>
      <c r="T104" s="224"/>
      <c r="U104" s="226">
        <f t="shared" si="84"/>
        <v>31.089099999999998</v>
      </c>
      <c r="V104" s="96">
        <v>7.0919999999999996</v>
      </c>
      <c r="W104" s="96">
        <f t="shared" si="85"/>
        <v>0</v>
      </c>
      <c r="X104" s="224">
        <f t="shared" si="86"/>
        <v>0</v>
      </c>
      <c r="Y104" s="224"/>
      <c r="Z104" s="226">
        <f t="shared" si="87"/>
        <v>31.089099999999998</v>
      </c>
      <c r="AA104" s="96">
        <f>VLOOKUP(B104,Лист3!$A$2:$C$175,3,FALSE)</f>
        <v>7.0919999999999996</v>
      </c>
      <c r="AB104" s="96">
        <f t="shared" si="88"/>
        <v>0</v>
      </c>
      <c r="AC104" s="224">
        <f t="shared" si="89"/>
        <v>0</v>
      </c>
      <c r="AD104" s="224"/>
      <c r="AE104" s="226">
        <f t="shared" si="90"/>
        <v>31.089099999999998</v>
      </c>
      <c r="AF104" s="96">
        <f>VLOOKUP(A104,Лист4!$A$2:$F$175,6,FALSE)</f>
        <v>7.093</v>
      </c>
      <c r="AG104" s="96">
        <f t="shared" si="91"/>
        <v>1.000000000000334E-3</v>
      </c>
      <c r="AH104" s="224">
        <f t="shared" si="92"/>
        <v>4.5400000000015159E-3</v>
      </c>
      <c r="AI104" s="224"/>
      <c r="AJ104" s="226">
        <f t="shared" si="93"/>
        <v>31.093640000000001</v>
      </c>
      <c r="AK104" s="96">
        <f>VLOOKUP(A104,Лист6!$A$2:$F$175,6,FALSE)</f>
        <v>7.093</v>
      </c>
      <c r="AL104" s="96">
        <f t="shared" si="94"/>
        <v>0</v>
      </c>
      <c r="AM104" s="224">
        <f t="shared" si="95"/>
        <v>0</v>
      </c>
      <c r="AN104" s="224"/>
      <c r="AO104" s="226">
        <f t="shared" si="96"/>
        <v>31.093640000000001</v>
      </c>
      <c r="AP104" s="91">
        <v>8.0660000000000007</v>
      </c>
      <c r="AQ104" s="96">
        <f t="shared" si="97"/>
        <v>0.97300000000000075</v>
      </c>
      <c r="AR104" s="96">
        <f t="shared" si="98"/>
        <v>4.4174200000000035</v>
      </c>
      <c r="AS104" s="96"/>
      <c r="AT104" s="226">
        <f t="shared" si="99"/>
        <v>35.511060000000001</v>
      </c>
      <c r="AU104" s="91">
        <v>8.0670000000000002</v>
      </c>
      <c r="AV104" s="96">
        <f t="shared" si="100"/>
        <v>9.9999999999944578E-4</v>
      </c>
      <c r="AW104" s="224">
        <f t="shared" si="101"/>
        <v>4.5399999999974835E-3</v>
      </c>
      <c r="AX104" s="96"/>
      <c r="AY104" s="226">
        <f t="shared" si="102"/>
        <v>35.515599999999999</v>
      </c>
      <c r="AZ104" s="91">
        <v>8.0670000000000002</v>
      </c>
      <c r="BA104" s="96">
        <f t="shared" si="146"/>
        <v>0</v>
      </c>
      <c r="BB104" s="224">
        <f t="shared" si="136"/>
        <v>0</v>
      </c>
      <c r="BC104" s="96"/>
      <c r="BD104" s="226">
        <f t="shared" si="103"/>
        <v>35.515599999999999</v>
      </c>
      <c r="BE104" s="91">
        <v>8.0670000000000002</v>
      </c>
      <c r="BF104" s="96">
        <f t="shared" si="104"/>
        <v>0</v>
      </c>
      <c r="BG104" s="224">
        <f t="shared" si="105"/>
        <v>0</v>
      </c>
      <c r="BH104" s="96"/>
      <c r="BI104" s="226">
        <f t="shared" si="106"/>
        <v>35.515599999999999</v>
      </c>
      <c r="BJ104" s="91">
        <v>8.0709999999999997</v>
      </c>
      <c r="BK104" s="96">
        <f t="shared" si="107"/>
        <v>3.9999999999995595E-3</v>
      </c>
      <c r="BL104" s="224">
        <f t="shared" si="108"/>
        <v>1.923999999999788E-2</v>
      </c>
      <c r="BM104" s="96"/>
      <c r="BN104" s="226">
        <f t="shared" si="109"/>
        <v>35.534839999999996</v>
      </c>
      <c r="BO104" s="91">
        <v>8.0709999999999997</v>
      </c>
      <c r="BP104" s="96">
        <f t="shared" si="110"/>
        <v>0</v>
      </c>
      <c r="BQ104" s="224">
        <f t="shared" si="111"/>
        <v>0</v>
      </c>
      <c r="BR104" s="96"/>
      <c r="BS104" s="226">
        <f t="shared" si="112"/>
        <v>35.534839999999996</v>
      </c>
      <c r="BT104" s="91">
        <v>8.0709999999999997</v>
      </c>
      <c r="BU104" s="96">
        <f t="shared" si="113"/>
        <v>0</v>
      </c>
      <c r="BV104" s="224">
        <f t="shared" si="114"/>
        <v>0</v>
      </c>
      <c r="BW104" s="96"/>
      <c r="BX104" s="226">
        <f t="shared" si="115"/>
        <v>35.534839999999996</v>
      </c>
      <c r="BY104" s="91">
        <v>8.0709999999999997</v>
      </c>
      <c r="BZ104" s="217">
        <f t="shared" si="76"/>
        <v>0</v>
      </c>
      <c r="CA104" s="224">
        <f t="shared" si="116"/>
        <v>0</v>
      </c>
      <c r="CB104" s="96"/>
      <c r="CC104" s="226">
        <f t="shared" si="117"/>
        <v>35.534839999999996</v>
      </c>
      <c r="CD104" s="91">
        <v>8.0709999999999997</v>
      </c>
      <c r="CE104" s="217">
        <f t="shared" si="118"/>
        <v>0</v>
      </c>
      <c r="CF104" s="224">
        <f t="shared" si="119"/>
        <v>0</v>
      </c>
      <c r="CG104" s="96"/>
      <c r="CH104" s="226">
        <f t="shared" si="120"/>
        <v>35.534839999999996</v>
      </c>
      <c r="CI104" s="91">
        <v>8.0709999999999997</v>
      </c>
      <c r="CJ104" s="217">
        <f t="shared" si="139"/>
        <v>0</v>
      </c>
      <c r="CK104" s="224">
        <f t="shared" si="137"/>
        <v>0</v>
      </c>
      <c r="CL104" s="96"/>
      <c r="CM104" s="287">
        <f t="shared" si="138"/>
        <v>35.534839999999996</v>
      </c>
      <c r="CN104" s="217"/>
      <c r="CO104" s="289">
        <f t="shared" si="121"/>
        <v>35.534839999999996</v>
      </c>
      <c r="CP104" s="217"/>
      <c r="CQ104" s="289">
        <f t="shared" si="122"/>
        <v>35.534839999999996</v>
      </c>
      <c r="CR104" s="217"/>
      <c r="CS104" s="289">
        <f t="shared" si="123"/>
        <v>35.534839999999996</v>
      </c>
      <c r="CT104" s="217"/>
      <c r="CU104" s="289">
        <f t="shared" si="124"/>
        <v>35.534839999999996</v>
      </c>
      <c r="CV104" s="217"/>
      <c r="CW104" s="289">
        <f t="shared" si="125"/>
        <v>35.534839999999996</v>
      </c>
      <c r="CX104" s="217"/>
      <c r="CY104" s="289">
        <f t="shared" si="126"/>
        <v>35.534839999999996</v>
      </c>
      <c r="CZ104" s="217"/>
      <c r="DA104" s="289">
        <f t="shared" si="127"/>
        <v>35.534839999999996</v>
      </c>
      <c r="DB104" s="217"/>
      <c r="DC104" s="289">
        <f t="shared" si="128"/>
        <v>35.534839999999996</v>
      </c>
      <c r="DD104" s="217"/>
      <c r="DE104" s="289">
        <f t="shared" si="150"/>
        <v>35.534839999999996</v>
      </c>
      <c r="DF104" s="217"/>
      <c r="DG104" s="289">
        <f t="shared" si="151"/>
        <v>35.534839999999996</v>
      </c>
      <c r="DH104" s="217"/>
      <c r="DI104" s="289">
        <f t="shared" si="79"/>
        <v>35.534839999999996</v>
      </c>
      <c r="DJ104" s="217"/>
      <c r="DK104" s="289">
        <f t="shared" si="80"/>
        <v>35.534839999999996</v>
      </c>
      <c r="DL104" s="217"/>
      <c r="DM104" s="289">
        <f t="shared" si="81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29"/>
        <v>461</v>
      </c>
      <c r="J105" s="122">
        <f t="shared" si="130"/>
        <v>1926.9799999999998</v>
      </c>
      <c r="K105" s="184">
        <v>1301.05</v>
      </c>
      <c r="L105" s="121">
        <f t="shared" si="131"/>
        <v>321.97499999999991</v>
      </c>
      <c r="M105" s="122">
        <f t="shared" si="132"/>
        <v>1461.7664999999995</v>
      </c>
      <c r="N105" s="122">
        <f t="shared" si="133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82"/>
        <v>4.9880000000000564</v>
      </c>
      <c r="S105" s="122">
        <f t="shared" si="83"/>
        <v>22.645520000000257</v>
      </c>
      <c r="T105" s="122"/>
      <c r="U105" s="120">
        <f t="shared" si="84"/>
        <v>506.93552000000028</v>
      </c>
      <c r="V105" s="121">
        <v>1306.0440000000001</v>
      </c>
      <c r="W105" s="121">
        <f t="shared" si="85"/>
        <v>6.0000000000854925E-3</v>
      </c>
      <c r="X105" s="122">
        <f t="shared" si="86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88"/>
        <v>0</v>
      </c>
      <c r="AC105" s="122">
        <f t="shared" si="89"/>
        <v>0</v>
      </c>
      <c r="AD105" s="122"/>
      <c r="AE105" s="120">
        <f t="shared" si="90"/>
        <v>-1893.0372399999992</v>
      </c>
      <c r="AF105" s="126">
        <f>VLOOKUP(A105,Лист4!$A$2:$F$175,6,FALSE)</f>
        <v>1306.0440000000001</v>
      </c>
      <c r="AG105" s="121">
        <f t="shared" si="91"/>
        <v>0</v>
      </c>
      <c r="AH105" s="122">
        <f t="shared" si="92"/>
        <v>0</v>
      </c>
      <c r="AI105" s="122"/>
      <c r="AJ105" s="128">
        <f t="shared" si="93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36"/>
        <v>0</v>
      </c>
      <c r="BC105" s="121"/>
      <c r="BD105" s="120"/>
      <c r="BE105" s="123"/>
      <c r="BF105" s="121"/>
      <c r="BG105" s="122">
        <f t="shared" si="105"/>
        <v>0</v>
      </c>
      <c r="BH105" s="121"/>
      <c r="BI105" s="120"/>
      <c r="BJ105" s="123"/>
      <c r="BK105" s="121"/>
      <c r="BL105" s="122">
        <f t="shared" si="108"/>
        <v>0</v>
      </c>
      <c r="BM105" s="121"/>
      <c r="BN105" s="120">
        <f t="shared" si="109"/>
        <v>0</v>
      </c>
      <c r="BO105" s="123"/>
      <c r="BP105" s="121">
        <f t="shared" si="110"/>
        <v>0</v>
      </c>
      <c r="BQ105" s="122">
        <f t="shared" si="111"/>
        <v>0</v>
      </c>
      <c r="BR105" s="121"/>
      <c r="BS105" s="120">
        <f t="shared" si="112"/>
        <v>0</v>
      </c>
      <c r="BT105" s="123"/>
      <c r="BU105" s="121">
        <f t="shared" si="113"/>
        <v>0</v>
      </c>
      <c r="BV105" s="122">
        <f t="shared" si="114"/>
        <v>0</v>
      </c>
      <c r="BW105" s="121"/>
      <c r="BX105" s="120">
        <f t="shared" si="115"/>
        <v>0</v>
      </c>
      <c r="BY105" s="123"/>
      <c r="BZ105" s="111">
        <f t="shared" si="76"/>
        <v>0</v>
      </c>
      <c r="CA105" s="122">
        <f t="shared" si="116"/>
        <v>0</v>
      </c>
      <c r="CB105" s="121"/>
      <c r="CC105" s="120">
        <f t="shared" si="117"/>
        <v>0</v>
      </c>
      <c r="CD105" s="123"/>
      <c r="CE105" s="111">
        <f t="shared" si="118"/>
        <v>0</v>
      </c>
      <c r="CF105" s="122">
        <f t="shared" si="119"/>
        <v>0</v>
      </c>
      <c r="CG105" s="121"/>
      <c r="CH105" s="120">
        <f t="shared" si="120"/>
        <v>0</v>
      </c>
      <c r="CI105" s="123"/>
      <c r="CJ105" s="111">
        <f t="shared" si="139"/>
        <v>0</v>
      </c>
      <c r="CK105" s="122">
        <f t="shared" si="137"/>
        <v>0</v>
      </c>
      <c r="CL105" s="121"/>
      <c r="CM105" s="120">
        <f t="shared" si="138"/>
        <v>0</v>
      </c>
      <c r="CN105" s="121"/>
      <c r="CO105" s="196">
        <f t="shared" si="121"/>
        <v>0</v>
      </c>
      <c r="CP105" s="111"/>
      <c r="CQ105" s="196">
        <f t="shared" si="122"/>
        <v>0</v>
      </c>
      <c r="CR105" s="111"/>
      <c r="CS105" s="196">
        <f t="shared" si="123"/>
        <v>0</v>
      </c>
      <c r="CT105" s="111"/>
      <c r="CU105" s="196">
        <f t="shared" si="124"/>
        <v>0</v>
      </c>
      <c r="CV105" s="111"/>
      <c r="CW105" s="196">
        <f t="shared" si="125"/>
        <v>0</v>
      </c>
      <c r="CX105" s="111"/>
      <c r="CY105" s="196">
        <f t="shared" si="126"/>
        <v>0</v>
      </c>
      <c r="CZ105" s="111"/>
      <c r="DA105" s="196">
        <f t="shared" si="127"/>
        <v>0</v>
      </c>
      <c r="DB105" s="111"/>
      <c r="DC105" s="196">
        <f t="shared" si="128"/>
        <v>0</v>
      </c>
      <c r="DD105" s="111"/>
      <c r="DE105" s="196">
        <f t="shared" si="150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29"/>
        <v>0</v>
      </c>
      <c r="J106" s="224">
        <f t="shared" si="130"/>
        <v>0</v>
      </c>
      <c r="K106" s="225">
        <v>7.0880000000000001</v>
      </c>
      <c r="L106" s="96">
        <f t="shared" si="131"/>
        <v>7.0880000000000001</v>
      </c>
      <c r="M106" s="224">
        <f t="shared" si="132"/>
        <v>32.179520000000004</v>
      </c>
      <c r="N106" s="224">
        <f t="shared" si="133"/>
        <v>32.179520000000004</v>
      </c>
      <c r="O106" s="224">
        <v>0</v>
      </c>
      <c r="P106" s="226">
        <f t="shared" si="134"/>
        <v>32.179520000000004</v>
      </c>
      <c r="Q106" s="96">
        <v>7.0880000000000001</v>
      </c>
      <c r="R106" s="96">
        <f t="shared" si="82"/>
        <v>0</v>
      </c>
      <c r="S106" s="224">
        <f t="shared" si="83"/>
        <v>0</v>
      </c>
      <c r="T106" s="224"/>
      <c r="U106" s="226">
        <f t="shared" si="84"/>
        <v>32.179520000000004</v>
      </c>
      <c r="V106" s="96">
        <v>7.0880000000000001</v>
      </c>
      <c r="W106" s="96">
        <f t="shared" si="85"/>
        <v>0</v>
      </c>
      <c r="X106" s="224">
        <f t="shared" si="86"/>
        <v>0</v>
      </c>
      <c r="Y106" s="224"/>
      <c r="Z106" s="226">
        <f t="shared" si="87"/>
        <v>32.179520000000004</v>
      </c>
      <c r="AA106" s="96">
        <f>VLOOKUP(B106,Лист3!$A$2:$C$175,3,FALSE)</f>
        <v>12.048999999999999</v>
      </c>
      <c r="AB106" s="96">
        <f t="shared" si="88"/>
        <v>4.9609999999999994</v>
      </c>
      <c r="AC106" s="224">
        <f t="shared" si="89"/>
        <v>22.522939999999998</v>
      </c>
      <c r="AD106" s="224"/>
      <c r="AE106" s="226">
        <f t="shared" si="90"/>
        <v>54.702460000000002</v>
      </c>
      <c r="AF106" s="96">
        <f>VLOOKUP(A106,Лист4!$A$2:$F$175,6,FALSE)</f>
        <v>12.05</v>
      </c>
      <c r="AG106" s="96">
        <f t="shared" si="91"/>
        <v>1.0000000000012221E-3</v>
      </c>
      <c r="AH106" s="224">
        <f t="shared" si="92"/>
        <v>4.5400000000055483E-3</v>
      </c>
      <c r="AI106" s="224"/>
      <c r="AJ106" s="226">
        <f t="shared" si="93"/>
        <v>54.707000000000008</v>
      </c>
      <c r="AK106" s="96">
        <f>VLOOKUP(A106,Лист6!$A$2:$F$175,6,FALSE)</f>
        <v>12.090999999999999</v>
      </c>
      <c r="AL106" s="96">
        <f t="shared" si="94"/>
        <v>4.0999999999998593E-2</v>
      </c>
      <c r="AM106" s="224">
        <f t="shared" si="95"/>
        <v>0.18613999999999362</v>
      </c>
      <c r="AN106" s="224"/>
      <c r="AO106" s="226">
        <f t="shared" si="96"/>
        <v>54.893140000000002</v>
      </c>
      <c r="AP106" s="91">
        <v>1.2E-2</v>
      </c>
      <c r="AQ106" s="96">
        <f t="shared" si="97"/>
        <v>-12.078999999999999</v>
      </c>
      <c r="AR106" s="96">
        <f t="shared" si="98"/>
        <v>-54.838659999999997</v>
      </c>
      <c r="AS106" s="96"/>
      <c r="AT106" s="226">
        <f t="shared" si="99"/>
        <v>5.4480000000005191E-2</v>
      </c>
      <c r="AU106" s="91">
        <v>12.090999999999999</v>
      </c>
      <c r="AV106" s="96">
        <f t="shared" si="100"/>
        <v>12.078999999999999</v>
      </c>
      <c r="AW106" s="224">
        <f t="shared" si="101"/>
        <v>54.838659999999997</v>
      </c>
      <c r="AX106" s="96"/>
      <c r="AY106" s="226">
        <f t="shared" si="102"/>
        <v>54.893140000000002</v>
      </c>
      <c r="AZ106" s="91">
        <v>30.026</v>
      </c>
      <c r="BA106" s="96">
        <f t="shared" si="146"/>
        <v>17.935000000000002</v>
      </c>
      <c r="BB106" s="224">
        <f t="shared" si="136"/>
        <v>86.267350000000008</v>
      </c>
      <c r="BC106" s="96"/>
      <c r="BD106" s="226">
        <f t="shared" si="103"/>
        <v>141.16049000000001</v>
      </c>
      <c r="BE106" s="91">
        <v>33.021999999999998</v>
      </c>
      <c r="BF106" s="96">
        <f t="shared" si="104"/>
        <v>2.9959999999999987</v>
      </c>
      <c r="BG106" s="224">
        <f t="shared" si="105"/>
        <v>14.410759999999993</v>
      </c>
      <c r="BH106" s="96"/>
      <c r="BI106" s="226">
        <f t="shared" si="106"/>
        <v>155.57124999999999</v>
      </c>
      <c r="BJ106" s="91">
        <v>47.052</v>
      </c>
      <c r="BK106" s="96">
        <f t="shared" si="107"/>
        <v>14.030000000000001</v>
      </c>
      <c r="BL106" s="224">
        <f t="shared" si="108"/>
        <v>67.484300000000005</v>
      </c>
      <c r="BM106" s="96"/>
      <c r="BN106" s="226">
        <f t="shared" si="109"/>
        <v>223.05554999999998</v>
      </c>
      <c r="BO106" s="91">
        <v>55.033000000000001</v>
      </c>
      <c r="BP106" s="96">
        <f t="shared" si="110"/>
        <v>7.9810000000000016</v>
      </c>
      <c r="BQ106" s="224">
        <f t="shared" si="111"/>
        <v>38.388610000000007</v>
      </c>
      <c r="BR106" s="96"/>
      <c r="BS106" s="226">
        <f t="shared" si="112"/>
        <v>261.44416000000001</v>
      </c>
      <c r="BT106" s="91">
        <v>55.033000000000001</v>
      </c>
      <c r="BU106" s="96">
        <f t="shared" si="113"/>
        <v>0</v>
      </c>
      <c r="BV106" s="224">
        <f t="shared" si="114"/>
        <v>0</v>
      </c>
      <c r="BW106" s="96"/>
      <c r="BX106" s="226">
        <f t="shared" si="115"/>
        <v>261.44416000000001</v>
      </c>
      <c r="BY106" s="91">
        <v>55.033000000000001</v>
      </c>
      <c r="BZ106" s="217">
        <f t="shared" si="76"/>
        <v>0</v>
      </c>
      <c r="CA106" s="224">
        <f t="shared" si="116"/>
        <v>0</v>
      </c>
      <c r="CB106" s="96"/>
      <c r="CC106" s="226">
        <f t="shared" si="117"/>
        <v>261.44416000000001</v>
      </c>
      <c r="CD106" s="91">
        <v>55.033000000000001</v>
      </c>
      <c r="CE106" s="217">
        <f t="shared" si="118"/>
        <v>0</v>
      </c>
      <c r="CF106" s="224">
        <f t="shared" si="119"/>
        <v>0</v>
      </c>
      <c r="CG106" s="96"/>
      <c r="CH106" s="226">
        <f t="shared" si="120"/>
        <v>261.44416000000001</v>
      </c>
      <c r="CI106" s="91">
        <v>55.033000000000001</v>
      </c>
      <c r="CJ106" s="217">
        <f t="shared" si="139"/>
        <v>0</v>
      </c>
      <c r="CK106" s="224">
        <f t="shared" si="137"/>
        <v>0</v>
      </c>
      <c r="CL106" s="96"/>
      <c r="CM106" s="287">
        <f t="shared" si="138"/>
        <v>261.44416000000001</v>
      </c>
      <c r="CN106" s="217"/>
      <c r="CO106" s="289">
        <f t="shared" si="121"/>
        <v>261.44416000000001</v>
      </c>
      <c r="CP106" s="217"/>
      <c r="CQ106" s="289">
        <f t="shared" si="122"/>
        <v>261.44416000000001</v>
      </c>
      <c r="CR106" s="217"/>
      <c r="CS106" s="289">
        <f t="shared" si="123"/>
        <v>261.44416000000001</v>
      </c>
      <c r="CT106" s="217"/>
      <c r="CU106" s="289">
        <f t="shared" si="124"/>
        <v>261.44416000000001</v>
      </c>
      <c r="CV106" s="217"/>
      <c r="CW106" s="289">
        <f t="shared" si="125"/>
        <v>261.44416000000001</v>
      </c>
      <c r="CX106" s="217"/>
      <c r="CY106" s="289">
        <f t="shared" si="126"/>
        <v>261.44416000000001</v>
      </c>
      <c r="CZ106" s="217"/>
      <c r="DA106" s="289">
        <f t="shared" si="127"/>
        <v>261.44416000000001</v>
      </c>
      <c r="DB106" s="217"/>
      <c r="DC106" s="289">
        <f t="shared" si="128"/>
        <v>261.44416000000001</v>
      </c>
      <c r="DD106" s="217"/>
      <c r="DE106" s="289">
        <f t="shared" si="150"/>
        <v>261.44416000000001</v>
      </c>
      <c r="DF106" s="217"/>
      <c r="DG106" s="289">
        <f t="shared" si="151"/>
        <v>261.44416000000001</v>
      </c>
      <c r="DH106" s="217"/>
      <c r="DI106" s="289">
        <f t="shared" ref="DI106:DI169" si="152">DG106-DH106</f>
        <v>261.44416000000001</v>
      </c>
      <c r="DJ106" s="217"/>
      <c r="DK106" s="289">
        <f t="shared" ref="DK106:DK142" si="153">DI106-DJ106</f>
        <v>261.44416000000001</v>
      </c>
      <c r="DL106" s="217"/>
      <c r="DM106" s="289">
        <f t="shared" ref="DM106:DM142" si="154">DK106-DL106</f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29"/>
        <v>5.0719999999999992</v>
      </c>
      <c r="J107" s="122">
        <f t="shared" si="130"/>
        <v>21.200959999999995</v>
      </c>
      <c r="K107" s="184">
        <v>101.08</v>
      </c>
      <c r="L107" s="121">
        <f t="shared" si="131"/>
        <v>76.980999999999995</v>
      </c>
      <c r="M107" s="122">
        <f t="shared" si="132"/>
        <v>349.49374</v>
      </c>
      <c r="N107" s="122">
        <f t="shared" si="133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82"/>
        <v>0</v>
      </c>
      <c r="S107" s="122">
        <f t="shared" si="83"/>
        <v>0</v>
      </c>
      <c r="T107" s="122"/>
      <c r="U107" s="133">
        <f t="shared" si="84"/>
        <v>350.2</v>
      </c>
      <c r="V107" s="121">
        <v>101.08</v>
      </c>
      <c r="W107" s="134">
        <f t="shared" si="85"/>
        <v>0</v>
      </c>
      <c r="X107" s="135">
        <f t="shared" si="86"/>
        <v>0</v>
      </c>
      <c r="Y107" s="135"/>
      <c r="Z107" s="133">
        <f t="shared" si="87"/>
        <v>350.2</v>
      </c>
      <c r="AA107" s="134">
        <f>VLOOKUP(B107,Лист3!$A$2:$C$175,3,FALSE)</f>
        <v>101.08</v>
      </c>
      <c r="AB107" s="134">
        <f t="shared" si="88"/>
        <v>0</v>
      </c>
      <c r="AC107" s="135">
        <f t="shared" si="89"/>
        <v>0</v>
      </c>
      <c r="AD107" s="135"/>
      <c r="AE107" s="133">
        <f t="shared" si="90"/>
        <v>350.2</v>
      </c>
      <c r="AF107" s="134">
        <f>VLOOKUP(A107,Лист4!$A$2:$F$175,6,FALSE)</f>
        <v>101.08</v>
      </c>
      <c r="AG107" s="134">
        <f t="shared" si="91"/>
        <v>0</v>
      </c>
      <c r="AH107" s="135">
        <f t="shared" si="92"/>
        <v>0</v>
      </c>
      <c r="AI107" s="135">
        <v>360</v>
      </c>
      <c r="AJ107" s="133">
        <f t="shared" si="93"/>
        <v>-9.8000000000000114</v>
      </c>
      <c r="AK107" s="134">
        <f>VLOOKUP(A107,Лист6!$A$2:$F$175,6,FALSE)</f>
        <v>101.08</v>
      </c>
      <c r="AL107" s="134">
        <f t="shared" si="94"/>
        <v>0</v>
      </c>
      <c r="AM107" s="135">
        <f t="shared" si="95"/>
        <v>0</v>
      </c>
      <c r="AN107" s="135"/>
      <c r="AO107" s="133">
        <f t="shared" si="96"/>
        <v>-9.8000000000000114</v>
      </c>
      <c r="AP107" s="163">
        <v>101.08</v>
      </c>
      <c r="AQ107" s="134">
        <f t="shared" si="97"/>
        <v>0</v>
      </c>
      <c r="AR107" s="134">
        <f t="shared" si="98"/>
        <v>0</v>
      </c>
      <c r="AS107" s="134"/>
      <c r="AT107" s="133">
        <f t="shared" si="99"/>
        <v>-9.8000000000000114</v>
      </c>
      <c r="AU107" s="136"/>
      <c r="AV107" s="134"/>
      <c r="AW107" s="135"/>
      <c r="AX107" s="134"/>
      <c r="AY107" s="133">
        <f t="shared" si="102"/>
        <v>-9.8000000000000114</v>
      </c>
      <c r="AZ107" s="136"/>
      <c r="BA107" s="134">
        <f t="shared" si="146"/>
        <v>0</v>
      </c>
      <c r="BB107" s="122">
        <f t="shared" si="136"/>
        <v>0</v>
      </c>
      <c r="BC107" s="134"/>
      <c r="BD107" s="133">
        <f t="shared" si="103"/>
        <v>-9.8000000000000114</v>
      </c>
      <c r="BE107" s="136"/>
      <c r="BF107" s="134">
        <f t="shared" si="104"/>
        <v>0</v>
      </c>
      <c r="BG107" s="122">
        <f t="shared" si="105"/>
        <v>0</v>
      </c>
      <c r="BH107" s="134"/>
      <c r="BI107" s="133">
        <f t="shared" si="106"/>
        <v>-9.8000000000000114</v>
      </c>
      <c r="BJ107" s="136"/>
      <c r="BK107" s="134">
        <f t="shared" si="107"/>
        <v>0</v>
      </c>
      <c r="BL107" s="122">
        <f t="shared" si="108"/>
        <v>0</v>
      </c>
      <c r="BM107" s="134"/>
      <c r="BN107" s="120">
        <f t="shared" si="109"/>
        <v>-9.8000000000000114</v>
      </c>
      <c r="BO107" s="136"/>
      <c r="BP107" s="121">
        <f t="shared" si="110"/>
        <v>0</v>
      </c>
      <c r="BQ107" s="122">
        <f t="shared" si="111"/>
        <v>0</v>
      </c>
      <c r="BR107" s="134"/>
      <c r="BS107" s="120">
        <f t="shared" si="112"/>
        <v>-9.8000000000000114</v>
      </c>
      <c r="BT107" s="136"/>
      <c r="BU107" s="121">
        <f t="shared" si="113"/>
        <v>0</v>
      </c>
      <c r="BV107" s="122">
        <f t="shared" si="114"/>
        <v>0</v>
      </c>
      <c r="BW107" s="134"/>
      <c r="BX107" s="120">
        <f t="shared" si="115"/>
        <v>-9.8000000000000114</v>
      </c>
      <c r="BY107" s="136"/>
      <c r="BZ107" s="111">
        <f t="shared" si="76"/>
        <v>0</v>
      </c>
      <c r="CA107" s="122">
        <f t="shared" si="116"/>
        <v>0</v>
      </c>
      <c r="CB107" s="134"/>
      <c r="CC107" s="120">
        <f t="shared" si="117"/>
        <v>-9.8000000000000114</v>
      </c>
      <c r="CD107" s="136"/>
      <c r="CE107" s="111">
        <f t="shared" si="118"/>
        <v>0</v>
      </c>
      <c r="CF107" s="122">
        <f t="shared" si="119"/>
        <v>0</v>
      </c>
      <c r="CG107" s="134"/>
      <c r="CH107" s="120">
        <f t="shared" si="120"/>
        <v>-9.8000000000000114</v>
      </c>
      <c r="CI107" s="136"/>
      <c r="CJ107" s="111">
        <f t="shared" si="139"/>
        <v>0</v>
      </c>
      <c r="CK107" s="122">
        <f t="shared" si="137"/>
        <v>0</v>
      </c>
      <c r="CL107" s="134"/>
      <c r="CM107" s="120">
        <f t="shared" si="138"/>
        <v>-9.8000000000000114</v>
      </c>
      <c r="CN107" s="134"/>
      <c r="CO107" s="152">
        <f t="shared" si="121"/>
        <v>-9.8000000000000114</v>
      </c>
      <c r="CP107" s="134"/>
      <c r="CQ107" s="152">
        <f t="shared" si="122"/>
        <v>-9.8000000000000114</v>
      </c>
      <c r="CR107" s="134"/>
      <c r="CS107" s="196">
        <f t="shared" si="123"/>
        <v>-9.8000000000000114</v>
      </c>
      <c r="CT107" s="134"/>
      <c r="CU107" s="196">
        <f t="shared" si="124"/>
        <v>-9.8000000000000114</v>
      </c>
      <c r="CV107" s="134"/>
      <c r="CW107" s="196">
        <f t="shared" si="125"/>
        <v>-9.8000000000000114</v>
      </c>
      <c r="CX107" s="134"/>
      <c r="CY107" s="196">
        <f t="shared" si="126"/>
        <v>-9.8000000000000114</v>
      </c>
      <c r="CZ107" s="134"/>
      <c r="DA107" s="196">
        <f t="shared" si="127"/>
        <v>-9.8000000000000114</v>
      </c>
      <c r="DB107" s="134"/>
      <c r="DC107" s="196">
        <f t="shared" si="128"/>
        <v>-9.8000000000000114</v>
      </c>
      <c r="DD107" s="134"/>
      <c r="DE107" s="196">
        <f t="shared" si="150"/>
        <v>-9.8000000000000114</v>
      </c>
      <c r="DF107" s="134"/>
      <c r="DG107" s="196">
        <f t="shared" si="151"/>
        <v>-9.8000000000000114</v>
      </c>
      <c r="DH107" s="134"/>
      <c r="DI107" s="196">
        <f t="shared" si="152"/>
        <v>-9.8000000000000114</v>
      </c>
      <c r="DJ107" s="134"/>
      <c r="DK107" s="196">
        <f t="shared" si="153"/>
        <v>-9.8000000000000114</v>
      </c>
      <c r="DL107" s="134"/>
      <c r="DM107" s="196">
        <f t="shared" si="154"/>
        <v>-9.8000000000000114</v>
      </c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29"/>
        <v>100.011</v>
      </c>
      <c r="J108" s="122">
        <f t="shared" si="130"/>
        <v>418.04597999999993</v>
      </c>
      <c r="K108" s="184">
        <v>299.08499999999998</v>
      </c>
      <c r="L108" s="121">
        <f t="shared" si="131"/>
        <v>157.98599999999999</v>
      </c>
      <c r="M108" s="122">
        <f t="shared" si="132"/>
        <v>717.25644</v>
      </c>
      <c r="N108" s="122">
        <f t="shared" si="133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82"/>
        <v>2.9399999999999977</v>
      </c>
      <c r="S108" s="122">
        <f t="shared" si="83"/>
        <v>13.347599999999989</v>
      </c>
      <c r="T108" s="122"/>
      <c r="U108" s="120">
        <f t="shared" si="84"/>
        <v>-838.6024000000001</v>
      </c>
      <c r="V108" s="121">
        <v>303.09500000000003</v>
      </c>
      <c r="W108" s="121">
        <f t="shared" si="85"/>
        <v>1.07000000000005</v>
      </c>
      <c r="X108" s="122">
        <f t="shared" si="86"/>
        <v>4.8578000000002275</v>
      </c>
      <c r="Y108" s="122"/>
      <c r="Z108" s="120">
        <f t="shared" si="87"/>
        <v>-833.74459999999988</v>
      </c>
      <c r="AA108" s="121">
        <f>VLOOKUP(B108,Лист3!$A$2:$C$175,3,FALSE)</f>
        <v>322.03199999999998</v>
      </c>
      <c r="AB108" s="121">
        <f t="shared" si="88"/>
        <v>18.936999999999955</v>
      </c>
      <c r="AC108" s="122">
        <f t="shared" si="89"/>
        <v>85.973979999999798</v>
      </c>
      <c r="AD108" s="122"/>
      <c r="AE108" s="120">
        <f t="shared" si="90"/>
        <v>-747.77062000000012</v>
      </c>
      <c r="AF108" s="121">
        <f>VLOOKUP(A108,Лист4!$A$2:$F$175,6,FALSE)</f>
        <v>329.02600000000001</v>
      </c>
      <c r="AG108" s="121">
        <f t="shared" si="91"/>
        <v>6.9940000000000282</v>
      </c>
      <c r="AH108" s="122">
        <f t="shared" si="92"/>
        <v>31.75276000000013</v>
      </c>
      <c r="AI108" s="122"/>
      <c r="AJ108" s="120">
        <f t="shared" si="93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96"/>
        <v>-593.48780000000011</v>
      </c>
      <c r="AP108" s="161">
        <v>386.02</v>
      </c>
      <c r="AQ108" s="121">
        <f t="shared" si="97"/>
        <v>30.004999999999995</v>
      </c>
      <c r="AR108" s="129">
        <f t="shared" si="98"/>
        <v>136.22269999999997</v>
      </c>
      <c r="AS108" s="121"/>
      <c r="AT108" s="128">
        <f t="shared" si="99"/>
        <v>-457.26510000000013</v>
      </c>
      <c r="AU108" s="123"/>
      <c r="AV108" s="121"/>
      <c r="AW108" s="122">
        <f t="shared" si="101"/>
        <v>0</v>
      </c>
      <c r="AX108" s="121"/>
      <c r="AY108" s="120">
        <f t="shared" si="102"/>
        <v>-457.26510000000013</v>
      </c>
      <c r="AZ108" s="123"/>
      <c r="BA108" s="121">
        <f t="shared" si="146"/>
        <v>0</v>
      </c>
      <c r="BB108" s="122">
        <f t="shared" si="136"/>
        <v>0</v>
      </c>
      <c r="BC108" s="121"/>
      <c r="BD108" s="120">
        <f t="shared" si="103"/>
        <v>-457.26510000000013</v>
      </c>
      <c r="BE108" s="123"/>
      <c r="BF108" s="121">
        <f t="shared" si="104"/>
        <v>0</v>
      </c>
      <c r="BG108" s="122">
        <f t="shared" si="105"/>
        <v>0</v>
      </c>
      <c r="BH108" s="121"/>
      <c r="BI108" s="120">
        <f t="shared" si="106"/>
        <v>-457.26510000000013</v>
      </c>
      <c r="BJ108" s="123"/>
      <c r="BK108" s="121">
        <f t="shared" si="107"/>
        <v>0</v>
      </c>
      <c r="BL108" s="122">
        <f t="shared" si="108"/>
        <v>0</v>
      </c>
      <c r="BM108" s="121"/>
      <c r="BN108" s="120">
        <f t="shared" si="109"/>
        <v>-457.26510000000013</v>
      </c>
      <c r="BO108" s="123"/>
      <c r="BP108" s="121">
        <f t="shared" si="110"/>
        <v>0</v>
      </c>
      <c r="BQ108" s="122">
        <f t="shared" si="111"/>
        <v>0</v>
      </c>
      <c r="BR108" s="121"/>
      <c r="BS108" s="120">
        <f t="shared" si="112"/>
        <v>-457.26510000000013</v>
      </c>
      <c r="BT108" s="123"/>
      <c r="BU108" s="121">
        <f t="shared" si="113"/>
        <v>0</v>
      </c>
      <c r="BV108" s="122">
        <f t="shared" si="114"/>
        <v>0</v>
      </c>
      <c r="BW108" s="121"/>
      <c r="BX108" s="120">
        <f t="shared" si="115"/>
        <v>-457.26510000000013</v>
      </c>
      <c r="BY108" s="123"/>
      <c r="BZ108" s="111">
        <f t="shared" si="76"/>
        <v>0</v>
      </c>
      <c r="CA108" s="122">
        <f t="shared" si="116"/>
        <v>0</v>
      </c>
      <c r="CB108" s="121"/>
      <c r="CC108" s="120">
        <f t="shared" si="117"/>
        <v>-457.26510000000013</v>
      </c>
      <c r="CD108" s="123"/>
      <c r="CE108" s="111">
        <f t="shared" si="118"/>
        <v>0</v>
      </c>
      <c r="CF108" s="122">
        <f t="shared" si="119"/>
        <v>0</v>
      </c>
      <c r="CG108" s="121"/>
      <c r="CH108" s="120">
        <f t="shared" si="120"/>
        <v>-457.26510000000013</v>
      </c>
      <c r="CI108" s="123"/>
      <c r="CJ108" s="111">
        <f t="shared" si="139"/>
        <v>0</v>
      </c>
      <c r="CK108" s="122">
        <f t="shared" si="137"/>
        <v>0</v>
      </c>
      <c r="CL108" s="121"/>
      <c r="CM108" s="120">
        <f t="shared" si="138"/>
        <v>-457.26510000000013</v>
      </c>
      <c r="CN108" s="121"/>
      <c r="CO108" s="152">
        <f t="shared" si="121"/>
        <v>-457.26510000000013</v>
      </c>
      <c r="CP108" s="121"/>
      <c r="CQ108" s="152">
        <f t="shared" si="122"/>
        <v>-457.26510000000013</v>
      </c>
      <c r="CR108" s="121"/>
      <c r="CS108" s="196">
        <f t="shared" si="123"/>
        <v>-457.26510000000013</v>
      </c>
      <c r="CT108" s="121"/>
      <c r="CU108" s="196">
        <f t="shared" si="124"/>
        <v>-457.26510000000013</v>
      </c>
      <c r="CV108" s="121"/>
      <c r="CW108" s="196">
        <f t="shared" si="125"/>
        <v>-457.26510000000013</v>
      </c>
      <c r="CX108" s="121"/>
      <c r="CY108" s="196">
        <f t="shared" si="126"/>
        <v>-457.26510000000013</v>
      </c>
      <c r="CZ108" s="121"/>
      <c r="DA108" s="196">
        <f t="shared" si="127"/>
        <v>-457.26510000000013</v>
      </c>
      <c r="DB108" s="121"/>
      <c r="DC108" s="196">
        <f t="shared" si="128"/>
        <v>-457.26510000000013</v>
      </c>
      <c r="DD108" s="121"/>
      <c r="DE108" s="196">
        <f t="shared" si="150"/>
        <v>-457.26510000000013</v>
      </c>
      <c r="DF108" s="121"/>
      <c r="DG108" s="196">
        <f t="shared" si="151"/>
        <v>-457.26510000000013</v>
      </c>
      <c r="DH108" s="121"/>
      <c r="DI108" s="196">
        <f t="shared" si="152"/>
        <v>-457.26510000000013</v>
      </c>
      <c r="DJ108" s="121"/>
      <c r="DK108" s="196">
        <f t="shared" si="153"/>
        <v>-457.26510000000013</v>
      </c>
      <c r="DL108" s="121"/>
      <c r="DM108" s="196">
        <f t="shared" si="154"/>
        <v>-457.26510000000013</v>
      </c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29"/>
        <v>6.5000000000000002E-2</v>
      </c>
      <c r="J109" s="224">
        <f t="shared" si="130"/>
        <v>0.2717</v>
      </c>
      <c r="K109" s="225">
        <v>24.013999999999999</v>
      </c>
      <c r="L109" s="96">
        <f t="shared" si="131"/>
        <v>23.948999999999998</v>
      </c>
      <c r="M109" s="224">
        <f t="shared" si="132"/>
        <v>108.72846</v>
      </c>
      <c r="N109" s="224">
        <f t="shared" si="133"/>
        <v>109.00015999999999</v>
      </c>
      <c r="O109" s="224">
        <v>0</v>
      </c>
      <c r="P109" s="226">
        <f t="shared" si="134"/>
        <v>109.00015999999999</v>
      </c>
      <c r="Q109" s="96">
        <v>48.067</v>
      </c>
      <c r="R109" s="96">
        <f t="shared" si="82"/>
        <v>24.053000000000001</v>
      </c>
      <c r="S109" s="224">
        <f t="shared" si="83"/>
        <v>109.20062</v>
      </c>
      <c r="T109" s="224"/>
      <c r="U109" s="226">
        <f t="shared" si="84"/>
        <v>218.20078000000001</v>
      </c>
      <c r="V109" s="96">
        <v>77</v>
      </c>
      <c r="W109" s="96">
        <f t="shared" si="85"/>
        <v>28.933</v>
      </c>
      <c r="X109" s="224">
        <f t="shared" si="86"/>
        <v>131.35581999999999</v>
      </c>
      <c r="Y109" s="224"/>
      <c r="Z109" s="226">
        <f t="shared" si="87"/>
        <v>349.5566</v>
      </c>
      <c r="AA109" s="96">
        <f>VLOOKUP(B109,Лист3!$A$2:$C$175,3,FALSE)</f>
        <v>122.07899999999999</v>
      </c>
      <c r="AB109" s="96">
        <f t="shared" si="88"/>
        <v>45.078999999999994</v>
      </c>
      <c r="AC109" s="224">
        <f t="shared" si="89"/>
        <v>204.65865999999997</v>
      </c>
      <c r="AD109" s="224"/>
      <c r="AE109" s="226">
        <f t="shared" si="90"/>
        <v>554.21525999999994</v>
      </c>
      <c r="AF109" s="96">
        <f>VLOOKUP(A109,Лист4!$A$2:$F$175,6,FALSE)</f>
        <v>160.03899999999999</v>
      </c>
      <c r="AG109" s="96">
        <f t="shared" si="91"/>
        <v>37.959999999999994</v>
      </c>
      <c r="AH109" s="224">
        <f t="shared" si="92"/>
        <v>172.33839999999998</v>
      </c>
      <c r="AI109" s="224"/>
      <c r="AJ109" s="226">
        <f t="shared" si="93"/>
        <v>726.55365999999992</v>
      </c>
      <c r="AK109" s="96">
        <f>VLOOKUP(A109,Лист6!$A$2:$F$175,6,FALSE)</f>
        <v>172.07900000000001</v>
      </c>
      <c r="AL109" s="96">
        <f t="shared" si="94"/>
        <v>12.04000000000002</v>
      </c>
      <c r="AM109" s="224">
        <f t="shared" si="95"/>
        <v>54.661600000000092</v>
      </c>
      <c r="AN109" s="224"/>
      <c r="AO109" s="226">
        <f t="shared" si="96"/>
        <v>781.21526000000006</v>
      </c>
      <c r="AP109" s="91">
        <v>196.036</v>
      </c>
      <c r="AQ109" s="96">
        <f t="shared" si="97"/>
        <v>23.956999999999994</v>
      </c>
      <c r="AR109" s="96">
        <f t="shared" si="98"/>
        <v>108.76477999999997</v>
      </c>
      <c r="AS109" s="96"/>
      <c r="AT109" s="226">
        <f t="shared" si="99"/>
        <v>889.98004000000003</v>
      </c>
      <c r="AU109" s="91">
        <v>258.03500000000003</v>
      </c>
      <c r="AV109" s="96">
        <f t="shared" si="100"/>
        <v>61.999000000000024</v>
      </c>
      <c r="AW109" s="224">
        <f t="shared" si="101"/>
        <v>281.47546000000011</v>
      </c>
      <c r="AX109" s="96"/>
      <c r="AY109" s="226">
        <f t="shared" si="102"/>
        <v>1171.4555</v>
      </c>
      <c r="AZ109" s="91">
        <v>313.07900000000001</v>
      </c>
      <c r="BA109" s="96">
        <f t="shared" si="146"/>
        <v>55.043999999999983</v>
      </c>
      <c r="BB109" s="224">
        <f t="shared" si="136"/>
        <v>264.76163999999989</v>
      </c>
      <c r="BC109" s="96">
        <v>1000</v>
      </c>
      <c r="BD109" s="226">
        <f t="shared" si="103"/>
        <v>436.21713999999997</v>
      </c>
      <c r="BE109" s="91">
        <v>338.69</v>
      </c>
      <c r="BF109" s="96">
        <f t="shared" si="104"/>
        <v>25.61099999999999</v>
      </c>
      <c r="BG109" s="224">
        <f t="shared" si="105"/>
        <v>123.18890999999994</v>
      </c>
      <c r="BH109" s="96"/>
      <c r="BI109" s="226">
        <f t="shared" si="106"/>
        <v>559.40604999999994</v>
      </c>
      <c r="BJ109" s="91">
        <v>455.01100000000002</v>
      </c>
      <c r="BK109" s="96">
        <f t="shared" si="107"/>
        <v>116.32100000000003</v>
      </c>
      <c r="BL109" s="224">
        <f t="shared" si="108"/>
        <v>559.50401000000011</v>
      </c>
      <c r="BM109" s="96"/>
      <c r="BN109" s="226">
        <f t="shared" si="109"/>
        <v>1118.9100600000002</v>
      </c>
      <c r="BO109" s="91">
        <v>624.04600000000005</v>
      </c>
      <c r="BP109" s="96">
        <f t="shared" si="110"/>
        <v>169.03500000000003</v>
      </c>
      <c r="BQ109" s="224">
        <f t="shared" si="111"/>
        <v>813.05835000000002</v>
      </c>
      <c r="BR109" s="96"/>
      <c r="BS109" s="226">
        <f t="shared" si="112"/>
        <v>1931.9684100000002</v>
      </c>
      <c r="BT109" s="91">
        <v>963.077</v>
      </c>
      <c r="BU109" s="96">
        <f t="shared" si="113"/>
        <v>339.03099999999995</v>
      </c>
      <c r="BV109" s="224">
        <f t="shared" si="114"/>
        <v>1630.7391099999995</v>
      </c>
      <c r="BW109" s="96"/>
      <c r="BX109" s="226">
        <f t="shared" si="115"/>
        <v>3562.7075199999999</v>
      </c>
      <c r="BY109" s="91">
        <v>2232.0329999999999</v>
      </c>
      <c r="BZ109" s="217">
        <f t="shared" si="76"/>
        <v>1268.9559999999999</v>
      </c>
      <c r="CA109" s="224">
        <f t="shared" si="116"/>
        <v>6103.678359999999</v>
      </c>
      <c r="CB109" s="96">
        <v>2000</v>
      </c>
      <c r="CC109" s="226">
        <f t="shared" si="117"/>
        <v>7666.385879999998</v>
      </c>
      <c r="CD109" s="91">
        <v>2541.0149999999999</v>
      </c>
      <c r="CE109" s="217">
        <f t="shared" si="118"/>
        <v>308.98199999999997</v>
      </c>
      <c r="CF109" s="224">
        <f t="shared" si="119"/>
        <v>1486.2034199999998</v>
      </c>
      <c r="CG109" s="96"/>
      <c r="CH109" s="226">
        <f t="shared" si="120"/>
        <v>9152.5892999999978</v>
      </c>
      <c r="CI109" s="91">
        <v>3178.0479999999998</v>
      </c>
      <c r="CJ109" s="217">
        <f t="shared" si="139"/>
        <v>637.0329999999999</v>
      </c>
      <c r="CK109" s="224">
        <f t="shared" si="137"/>
        <v>3064.1287299999995</v>
      </c>
      <c r="CL109" s="96">
        <v>5000</v>
      </c>
      <c r="CM109" s="287">
        <f t="shared" si="138"/>
        <v>7216.7180299999964</v>
      </c>
      <c r="CN109" s="217">
        <v>4000</v>
      </c>
      <c r="CO109" s="289">
        <f t="shared" si="121"/>
        <v>3216.7180299999964</v>
      </c>
      <c r="CP109" s="217"/>
      <c r="CQ109" s="289">
        <f t="shared" si="122"/>
        <v>3216.7180299999964</v>
      </c>
      <c r="CR109" s="217">
        <v>2000</v>
      </c>
      <c r="CS109" s="289">
        <f t="shared" si="123"/>
        <v>1216.7180299999964</v>
      </c>
      <c r="CT109" s="217">
        <v>2000</v>
      </c>
      <c r="CU109" s="289">
        <f t="shared" si="124"/>
        <v>-783.28197000000364</v>
      </c>
      <c r="CV109" s="217"/>
      <c r="CW109" s="289">
        <f t="shared" si="125"/>
        <v>-783.28197000000364</v>
      </c>
      <c r="CX109" s="217"/>
      <c r="CY109" s="289">
        <f t="shared" si="126"/>
        <v>-783.28197000000364</v>
      </c>
      <c r="CZ109" s="217"/>
      <c r="DA109" s="289">
        <f t="shared" si="127"/>
        <v>-783.28197000000364</v>
      </c>
      <c r="DB109" s="217"/>
      <c r="DC109" s="289">
        <f t="shared" si="128"/>
        <v>-783.28197000000364</v>
      </c>
      <c r="DD109" s="217"/>
      <c r="DE109" s="289">
        <f t="shared" si="150"/>
        <v>-783.28197000000364</v>
      </c>
      <c r="DF109" s="217"/>
      <c r="DG109" s="289">
        <f t="shared" si="151"/>
        <v>-783.28197000000364</v>
      </c>
      <c r="DH109" s="217"/>
      <c r="DI109" s="289">
        <f t="shared" si="152"/>
        <v>-783.28197000000364</v>
      </c>
      <c r="DJ109" s="217"/>
      <c r="DK109" s="289">
        <f t="shared" si="153"/>
        <v>-783.28197000000364</v>
      </c>
      <c r="DL109" s="217"/>
      <c r="DM109" s="289">
        <f t="shared" si="154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55">G110/4.18</f>
        <v>245.99282296650719</v>
      </c>
      <c r="G110" s="182">
        <v>1028.25</v>
      </c>
      <c r="H110" s="183">
        <v>1632.0119999999999</v>
      </c>
      <c r="I110" s="121">
        <f t="shared" si="129"/>
        <v>697.95499999999993</v>
      </c>
      <c r="J110" s="122">
        <f t="shared" si="130"/>
        <v>2917.4518999999996</v>
      </c>
      <c r="K110" s="184">
        <v>2638.0709999999999</v>
      </c>
      <c r="L110" s="121">
        <f t="shared" si="131"/>
        <v>1006.059</v>
      </c>
      <c r="M110" s="122">
        <f t="shared" si="132"/>
        <v>4567.5078599999997</v>
      </c>
      <c r="N110" s="122">
        <f t="shared" si="133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82"/>
        <v>206.95499999999993</v>
      </c>
      <c r="S110" s="122">
        <f t="shared" si="83"/>
        <v>939.57569999999964</v>
      </c>
      <c r="T110" s="122">
        <v>4567.5200000000004</v>
      </c>
      <c r="U110" s="120">
        <f t="shared" si="84"/>
        <v>939.57569999999942</v>
      </c>
      <c r="V110" s="121">
        <v>3332.02</v>
      </c>
      <c r="W110" s="121">
        <f t="shared" si="85"/>
        <v>486.99400000000014</v>
      </c>
      <c r="X110" s="122">
        <f t="shared" si="86"/>
        <v>2210.9527600000006</v>
      </c>
      <c r="Y110" s="122"/>
      <c r="Z110" s="120">
        <f t="shared" si="87"/>
        <v>3150.52846</v>
      </c>
      <c r="AA110" s="121">
        <f>VLOOKUP(B110,Лист3!$A$2:$C$175,3,FALSE)</f>
        <v>3627.0540000000001</v>
      </c>
      <c r="AB110" s="121">
        <f t="shared" si="88"/>
        <v>295.03400000000011</v>
      </c>
      <c r="AC110" s="122">
        <f t="shared" si="89"/>
        <v>1339.4543600000004</v>
      </c>
      <c r="AD110" s="122"/>
      <c r="AE110" s="120">
        <f t="shared" si="90"/>
        <v>4489.9828200000002</v>
      </c>
      <c r="AF110" s="121">
        <f>VLOOKUP(A110,Лист4!$A$2:$F$175,6,FALSE)</f>
        <v>3645.0990000000002</v>
      </c>
      <c r="AG110" s="121">
        <f t="shared" si="91"/>
        <v>18.045000000000073</v>
      </c>
      <c r="AH110" s="122">
        <f t="shared" si="92"/>
        <v>81.924300000000329</v>
      </c>
      <c r="AI110" s="122"/>
      <c r="AJ110" s="120">
        <f t="shared" si="93"/>
        <v>4571.9071200000008</v>
      </c>
      <c r="AK110" s="121">
        <f>VLOOKUP(A110,Лист6!$A$2:$F$175,6,FALSE)</f>
        <v>3759.0070000000001</v>
      </c>
      <c r="AL110" s="121">
        <f t="shared" si="94"/>
        <v>113.9079999999999</v>
      </c>
      <c r="AM110" s="122">
        <f t="shared" si="95"/>
        <v>517.14231999999959</v>
      </c>
      <c r="AN110" s="122"/>
      <c r="AO110" s="120">
        <f t="shared" si="96"/>
        <v>5089.0494400000007</v>
      </c>
      <c r="AP110" s="123">
        <v>3896.0520000000001</v>
      </c>
      <c r="AQ110" s="121">
        <f t="shared" si="97"/>
        <v>137.04500000000007</v>
      </c>
      <c r="AR110" s="121">
        <f t="shared" si="98"/>
        <v>622.18430000000035</v>
      </c>
      <c r="AS110" s="121"/>
      <c r="AT110" s="120">
        <f t="shared" si="99"/>
        <v>5711.2337400000015</v>
      </c>
      <c r="AU110" s="123">
        <v>4007.0929999999998</v>
      </c>
      <c r="AV110" s="121">
        <f t="shared" si="100"/>
        <v>111.04099999999971</v>
      </c>
      <c r="AW110" s="122">
        <f t="shared" si="101"/>
        <v>504.12613999999871</v>
      </c>
      <c r="AX110" s="121"/>
      <c r="AY110" s="120">
        <f t="shared" si="102"/>
        <v>6215.35988</v>
      </c>
      <c r="AZ110" s="170">
        <v>4007.0929999999998</v>
      </c>
      <c r="BA110" s="121">
        <f t="shared" si="146"/>
        <v>0</v>
      </c>
      <c r="BB110" s="122">
        <f t="shared" si="136"/>
        <v>0</v>
      </c>
      <c r="BC110" s="121"/>
      <c r="BD110" s="144">
        <f t="shared" si="103"/>
        <v>6215.35988</v>
      </c>
      <c r="BE110" s="123"/>
      <c r="BF110" s="121"/>
      <c r="BG110" s="122">
        <f t="shared" si="105"/>
        <v>0</v>
      </c>
      <c r="BH110" s="121"/>
      <c r="BI110" s="120">
        <f t="shared" si="106"/>
        <v>6215.35988</v>
      </c>
      <c r="BJ110" s="123"/>
      <c r="BK110" s="121">
        <f t="shared" si="107"/>
        <v>0</v>
      </c>
      <c r="BL110" s="122">
        <f t="shared" si="108"/>
        <v>0</v>
      </c>
      <c r="BM110" s="121"/>
      <c r="BN110" s="196">
        <f t="shared" si="109"/>
        <v>6215.35988</v>
      </c>
      <c r="BO110" s="123"/>
      <c r="BP110" s="121">
        <f t="shared" si="110"/>
        <v>0</v>
      </c>
      <c r="BQ110" s="122">
        <f t="shared" si="111"/>
        <v>0</v>
      </c>
      <c r="BR110" s="121"/>
      <c r="BS110" s="120">
        <f t="shared" si="112"/>
        <v>6215.35988</v>
      </c>
      <c r="BT110" s="123"/>
      <c r="BU110" s="121">
        <f t="shared" si="113"/>
        <v>0</v>
      </c>
      <c r="BV110" s="122">
        <f t="shared" si="114"/>
        <v>0</v>
      </c>
      <c r="BW110" s="121"/>
      <c r="BX110" s="120">
        <f t="shared" si="115"/>
        <v>6215.35988</v>
      </c>
      <c r="BY110" s="123"/>
      <c r="BZ110" s="111">
        <f t="shared" si="76"/>
        <v>0</v>
      </c>
      <c r="CA110" s="122">
        <f t="shared" si="116"/>
        <v>0</v>
      </c>
      <c r="CB110" s="121"/>
      <c r="CC110" s="120">
        <f t="shared" si="117"/>
        <v>6215.35988</v>
      </c>
      <c r="CD110" s="123"/>
      <c r="CE110" s="111">
        <f t="shared" si="118"/>
        <v>0</v>
      </c>
      <c r="CF110" s="122">
        <f t="shared" si="119"/>
        <v>0</v>
      </c>
      <c r="CG110" s="121"/>
      <c r="CH110" s="120">
        <f t="shared" si="120"/>
        <v>6215.35988</v>
      </c>
      <c r="CI110" s="123"/>
      <c r="CJ110" s="111">
        <f t="shared" si="139"/>
        <v>0</v>
      </c>
      <c r="CK110" s="122">
        <f t="shared" si="137"/>
        <v>0</v>
      </c>
      <c r="CL110" s="121"/>
      <c r="CM110" s="120">
        <f t="shared" si="138"/>
        <v>6215.35988</v>
      </c>
      <c r="CN110" s="121"/>
      <c r="CO110" s="196">
        <f t="shared" si="121"/>
        <v>6215.35988</v>
      </c>
      <c r="CP110" s="111"/>
      <c r="CQ110" s="196">
        <f t="shared" si="122"/>
        <v>6215.35988</v>
      </c>
      <c r="CR110" s="111"/>
      <c r="CS110" s="196">
        <f t="shared" si="123"/>
        <v>6215.35988</v>
      </c>
      <c r="CT110" s="111"/>
      <c r="CU110" s="196">
        <f t="shared" si="124"/>
        <v>6215.35988</v>
      </c>
      <c r="CV110" s="111"/>
      <c r="CW110" s="196">
        <f t="shared" si="125"/>
        <v>6215.35988</v>
      </c>
      <c r="CX110" s="111"/>
      <c r="CY110" s="196">
        <f t="shared" si="126"/>
        <v>6215.35988</v>
      </c>
      <c r="CZ110" s="111"/>
      <c r="DA110" s="196">
        <f t="shared" si="127"/>
        <v>6215.35988</v>
      </c>
      <c r="DB110" s="111"/>
      <c r="DC110" s="196">
        <f t="shared" si="128"/>
        <v>6215.35988</v>
      </c>
      <c r="DD110" s="111"/>
      <c r="DE110" s="196">
        <f t="shared" si="150"/>
        <v>6215.35988</v>
      </c>
      <c r="DF110" s="111"/>
      <c r="DG110" s="196">
        <f t="shared" si="151"/>
        <v>6215.35988</v>
      </c>
      <c r="DH110" s="111"/>
      <c r="DI110" s="196">
        <f t="shared" si="152"/>
        <v>6215.35988</v>
      </c>
      <c r="DJ110" s="111"/>
      <c r="DK110" s="196">
        <f t="shared" si="153"/>
        <v>6215.35988</v>
      </c>
      <c r="DL110" s="111"/>
      <c r="DM110" s="196">
        <f t="shared" si="154"/>
        <v>6215.35988</v>
      </c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55"/>
        <v>0</v>
      </c>
      <c r="G111" s="182">
        <v>0</v>
      </c>
      <c r="H111" s="183">
        <v>383.089</v>
      </c>
      <c r="I111" s="121">
        <f t="shared" si="129"/>
        <v>217.04900000000001</v>
      </c>
      <c r="J111" s="122">
        <f t="shared" si="130"/>
        <v>907.26481999999999</v>
      </c>
      <c r="K111" s="184">
        <v>693.00800000000004</v>
      </c>
      <c r="L111" s="121">
        <f t="shared" si="131"/>
        <v>309.91900000000004</v>
      </c>
      <c r="M111" s="122">
        <f t="shared" si="132"/>
        <v>1407.0322600000002</v>
      </c>
      <c r="N111" s="122">
        <f t="shared" si="133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82"/>
        <v>0</v>
      </c>
      <c r="S111" s="122">
        <f t="shared" si="83"/>
        <v>0</v>
      </c>
      <c r="T111" s="122"/>
      <c r="U111" s="120">
        <f t="shared" si="84"/>
        <v>-162.69999999999999</v>
      </c>
      <c r="V111" s="121">
        <v>693.00800000000004</v>
      </c>
      <c r="W111" s="121">
        <f t="shared" si="85"/>
        <v>0</v>
      </c>
      <c r="X111" s="122">
        <f t="shared" si="86"/>
        <v>0</v>
      </c>
      <c r="Y111" s="122"/>
      <c r="Z111" s="120">
        <f t="shared" si="87"/>
        <v>-162.69999999999999</v>
      </c>
      <c r="AA111" s="121">
        <f>VLOOKUP(B111,Лист3!$A$2:$C$175,3,FALSE)</f>
        <v>693.00800000000004</v>
      </c>
      <c r="AB111" s="121">
        <f t="shared" si="88"/>
        <v>0</v>
      </c>
      <c r="AC111" s="122">
        <f t="shared" si="89"/>
        <v>0</v>
      </c>
      <c r="AD111" s="122"/>
      <c r="AE111" s="120">
        <f t="shared" si="90"/>
        <v>-162.69999999999999</v>
      </c>
      <c r="AF111" s="121">
        <f>VLOOKUP(A111,Лист4!$A$2:$F$175,6,FALSE)</f>
        <v>694.02099999999996</v>
      </c>
      <c r="AG111" s="121">
        <f t="shared" si="91"/>
        <v>1.01299999999992</v>
      </c>
      <c r="AH111" s="122">
        <f t="shared" si="92"/>
        <v>4.5990199999996371</v>
      </c>
      <c r="AI111" s="122"/>
      <c r="AJ111" s="128">
        <f t="shared" si="93"/>
        <v>-158.10098000000036</v>
      </c>
      <c r="AK111" s="121"/>
      <c r="AL111" s="121"/>
      <c r="AM111" s="122">
        <f t="shared" si="95"/>
        <v>0</v>
      </c>
      <c r="AN111" s="122"/>
      <c r="AO111" s="120">
        <f t="shared" si="96"/>
        <v>-158.10098000000036</v>
      </c>
      <c r="AP111" s="123"/>
      <c r="AQ111" s="121">
        <f t="shared" si="97"/>
        <v>0</v>
      </c>
      <c r="AR111" s="121">
        <f t="shared" si="98"/>
        <v>0</v>
      </c>
      <c r="AS111" s="121"/>
      <c r="AT111" s="120">
        <f t="shared" si="99"/>
        <v>-158.10098000000036</v>
      </c>
      <c r="AU111" s="123"/>
      <c r="AV111" s="121">
        <f t="shared" si="100"/>
        <v>0</v>
      </c>
      <c r="AW111" s="122">
        <f t="shared" si="101"/>
        <v>0</v>
      </c>
      <c r="AX111" s="121"/>
      <c r="AY111" s="120">
        <f t="shared" si="102"/>
        <v>-158.10098000000036</v>
      </c>
      <c r="AZ111" s="123"/>
      <c r="BA111" s="121">
        <f t="shared" si="146"/>
        <v>0</v>
      </c>
      <c r="BB111" s="122">
        <f t="shared" si="136"/>
        <v>0</v>
      </c>
      <c r="BC111" s="121"/>
      <c r="BD111" s="120">
        <f t="shared" si="103"/>
        <v>-158.10098000000036</v>
      </c>
      <c r="BE111" s="123"/>
      <c r="BF111" s="121">
        <f t="shared" si="104"/>
        <v>0</v>
      </c>
      <c r="BG111" s="122">
        <f t="shared" si="105"/>
        <v>0</v>
      </c>
      <c r="BH111" s="121"/>
      <c r="BI111" s="120">
        <f t="shared" si="106"/>
        <v>-158.10098000000036</v>
      </c>
      <c r="BJ111" s="123"/>
      <c r="BK111" s="121">
        <f t="shared" si="107"/>
        <v>0</v>
      </c>
      <c r="BL111" s="122">
        <f t="shared" si="108"/>
        <v>0</v>
      </c>
      <c r="BM111" s="121"/>
      <c r="BN111" s="120">
        <f t="shared" si="109"/>
        <v>-158.10098000000036</v>
      </c>
      <c r="BO111" s="123"/>
      <c r="BP111" s="121">
        <f t="shared" si="110"/>
        <v>0</v>
      </c>
      <c r="BQ111" s="122">
        <f t="shared" si="111"/>
        <v>0</v>
      </c>
      <c r="BR111" s="121"/>
      <c r="BS111" s="120">
        <f t="shared" si="112"/>
        <v>-158.10098000000036</v>
      </c>
      <c r="BT111" s="123"/>
      <c r="BU111" s="121">
        <f t="shared" si="113"/>
        <v>0</v>
      </c>
      <c r="BV111" s="122">
        <f t="shared" si="114"/>
        <v>0</v>
      </c>
      <c r="BW111" s="121"/>
      <c r="BX111" s="120">
        <f t="shared" si="115"/>
        <v>-158.10098000000036</v>
      </c>
      <c r="BY111" s="123"/>
      <c r="BZ111" s="111">
        <f t="shared" si="76"/>
        <v>0</v>
      </c>
      <c r="CA111" s="122">
        <f t="shared" si="116"/>
        <v>0</v>
      </c>
      <c r="CB111" s="121"/>
      <c r="CC111" s="120">
        <f t="shared" si="117"/>
        <v>-158.10098000000036</v>
      </c>
      <c r="CD111" s="123"/>
      <c r="CE111" s="111">
        <f t="shared" si="118"/>
        <v>0</v>
      </c>
      <c r="CF111" s="122">
        <f t="shared" si="119"/>
        <v>0</v>
      </c>
      <c r="CG111" s="121"/>
      <c r="CH111" s="120">
        <f t="shared" si="120"/>
        <v>-158.10098000000036</v>
      </c>
      <c r="CI111" s="123"/>
      <c r="CJ111" s="111">
        <f t="shared" si="139"/>
        <v>0</v>
      </c>
      <c r="CK111" s="122">
        <f t="shared" si="137"/>
        <v>0</v>
      </c>
      <c r="CL111" s="121"/>
      <c r="CM111" s="120">
        <f t="shared" si="138"/>
        <v>-158.10098000000036</v>
      </c>
      <c r="CN111" s="121"/>
      <c r="CO111" s="152">
        <f t="shared" si="121"/>
        <v>-158.10098000000036</v>
      </c>
      <c r="CP111" s="121"/>
      <c r="CQ111" s="152">
        <f t="shared" si="122"/>
        <v>-158.10098000000036</v>
      </c>
      <c r="CR111" s="121"/>
      <c r="CS111" s="196">
        <f t="shared" si="123"/>
        <v>-158.10098000000036</v>
      </c>
      <c r="CT111" s="121"/>
      <c r="CU111" s="196">
        <f t="shared" si="124"/>
        <v>-158.10098000000036</v>
      </c>
      <c r="CV111" s="121"/>
      <c r="CW111" s="196">
        <f t="shared" si="125"/>
        <v>-158.10098000000036</v>
      </c>
      <c r="CX111" s="121"/>
      <c r="CY111" s="196">
        <f t="shared" si="126"/>
        <v>-158.10098000000036</v>
      </c>
      <c r="CZ111" s="121"/>
      <c r="DA111" s="196">
        <f t="shared" si="127"/>
        <v>-158.10098000000036</v>
      </c>
      <c r="DB111" s="121"/>
      <c r="DC111" s="196">
        <f t="shared" si="128"/>
        <v>-158.10098000000036</v>
      </c>
      <c r="DD111" s="121"/>
      <c r="DE111" s="196">
        <f t="shared" si="150"/>
        <v>-158.10098000000036</v>
      </c>
      <c r="DF111" s="121"/>
      <c r="DG111" s="196">
        <f t="shared" si="151"/>
        <v>-158.10098000000036</v>
      </c>
      <c r="DH111" s="121"/>
      <c r="DI111" s="196">
        <f t="shared" si="152"/>
        <v>-158.10098000000036</v>
      </c>
      <c r="DJ111" s="121"/>
      <c r="DK111" s="196">
        <f t="shared" si="153"/>
        <v>-158.10098000000036</v>
      </c>
      <c r="DL111" s="121"/>
      <c r="DM111" s="196">
        <f t="shared" si="154"/>
        <v>-158.10098000000036</v>
      </c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55"/>
        <v>3.0095693779904309</v>
      </c>
      <c r="G112" s="182">
        <v>12.58</v>
      </c>
      <c r="H112" s="183">
        <v>322.01799999999997</v>
      </c>
      <c r="I112" s="121">
        <f t="shared" si="129"/>
        <v>65.934999999999945</v>
      </c>
      <c r="J112" s="122">
        <f t="shared" si="130"/>
        <v>275.60829999999976</v>
      </c>
      <c r="K112" s="184">
        <v>676.07</v>
      </c>
      <c r="L112" s="121">
        <f t="shared" si="131"/>
        <v>354.05200000000008</v>
      </c>
      <c r="M112" s="122">
        <f t="shared" si="132"/>
        <v>1607.3960800000004</v>
      </c>
      <c r="N112" s="122">
        <f t="shared" si="133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82"/>
        <v>0</v>
      </c>
      <c r="S112" s="122">
        <f t="shared" si="83"/>
        <v>0</v>
      </c>
      <c r="T112" s="122"/>
      <c r="U112" s="120">
        <f t="shared" si="84"/>
        <v>-1588.58</v>
      </c>
      <c r="V112" s="121">
        <v>676.07</v>
      </c>
      <c r="W112" s="121">
        <f t="shared" si="85"/>
        <v>0</v>
      </c>
      <c r="X112" s="122">
        <f t="shared" si="86"/>
        <v>0</v>
      </c>
      <c r="Y112" s="122"/>
      <c r="Z112" s="120">
        <f t="shared" si="87"/>
        <v>-1588.58</v>
      </c>
      <c r="AA112" s="121">
        <f>VLOOKUP(B112,Лист3!$A$2:$C$175,3,FALSE)</f>
        <v>676.07</v>
      </c>
      <c r="AB112" s="121">
        <f t="shared" si="88"/>
        <v>0</v>
      </c>
      <c r="AC112" s="122">
        <f t="shared" si="89"/>
        <v>0</v>
      </c>
      <c r="AD112" s="122"/>
      <c r="AE112" s="120">
        <f t="shared" si="90"/>
        <v>-1588.58</v>
      </c>
      <c r="AF112" s="121">
        <f>VLOOKUP(A112,Лист4!$A$2:$F$175,6,FALSE)</f>
        <v>676.08299999999997</v>
      </c>
      <c r="AG112" s="121">
        <f t="shared" si="91"/>
        <v>1.2999999999919964E-2</v>
      </c>
      <c r="AH112" s="122">
        <f t="shared" si="92"/>
        <v>5.9019999999636641E-2</v>
      </c>
      <c r="AI112" s="122"/>
      <c r="AJ112" s="120">
        <f t="shared" si="93"/>
        <v>-1588.5209800000002</v>
      </c>
      <c r="AK112" s="121">
        <f>VLOOKUP(A112,Лист6!$A$2:$F$175,6,FALSE)</f>
        <v>676.08299999999997</v>
      </c>
      <c r="AL112" s="121">
        <f t="shared" si="94"/>
        <v>0</v>
      </c>
      <c r="AM112" s="122">
        <f t="shared" si="95"/>
        <v>0</v>
      </c>
      <c r="AN112" s="122"/>
      <c r="AO112" s="144">
        <f t="shared" si="96"/>
        <v>-1588.5209800000002</v>
      </c>
      <c r="AP112" s="123"/>
      <c r="AQ112" s="121"/>
      <c r="AR112" s="121">
        <f t="shared" si="98"/>
        <v>0</v>
      </c>
      <c r="AS112" s="121"/>
      <c r="AT112" s="120">
        <f t="shared" si="99"/>
        <v>-1588.5209800000002</v>
      </c>
      <c r="AU112" s="123"/>
      <c r="AV112" s="121">
        <f t="shared" si="100"/>
        <v>0</v>
      </c>
      <c r="AW112" s="122">
        <f t="shared" si="101"/>
        <v>0</v>
      </c>
      <c r="AX112" s="121"/>
      <c r="AY112" s="120">
        <f t="shared" si="102"/>
        <v>-1588.5209800000002</v>
      </c>
      <c r="AZ112" s="123"/>
      <c r="BA112" s="121">
        <f t="shared" si="146"/>
        <v>0</v>
      </c>
      <c r="BB112" s="122">
        <f t="shared" si="136"/>
        <v>0</v>
      </c>
      <c r="BC112" s="121"/>
      <c r="BD112" s="120">
        <f t="shared" si="103"/>
        <v>-1588.5209800000002</v>
      </c>
      <c r="BE112" s="123"/>
      <c r="BF112" s="121">
        <f t="shared" si="104"/>
        <v>0</v>
      </c>
      <c r="BG112" s="122">
        <f t="shared" si="105"/>
        <v>0</v>
      </c>
      <c r="BH112" s="121"/>
      <c r="BI112" s="120">
        <f t="shared" si="106"/>
        <v>-1588.5209800000002</v>
      </c>
      <c r="BJ112" s="123"/>
      <c r="BK112" s="121">
        <f t="shared" si="107"/>
        <v>0</v>
      </c>
      <c r="BL112" s="122">
        <f t="shared" si="108"/>
        <v>0</v>
      </c>
      <c r="BM112" s="121"/>
      <c r="BN112" s="120">
        <f t="shared" si="109"/>
        <v>-1588.5209800000002</v>
      </c>
      <c r="BO112" s="123"/>
      <c r="BP112" s="121">
        <f t="shared" si="110"/>
        <v>0</v>
      </c>
      <c r="BQ112" s="122">
        <f t="shared" si="111"/>
        <v>0</v>
      </c>
      <c r="BR112" s="121"/>
      <c r="BS112" s="120">
        <f t="shared" si="112"/>
        <v>-1588.5209800000002</v>
      </c>
      <c r="BT112" s="123"/>
      <c r="BU112" s="121">
        <f t="shared" si="113"/>
        <v>0</v>
      </c>
      <c r="BV112" s="122">
        <f t="shared" si="114"/>
        <v>0</v>
      </c>
      <c r="BW112" s="121"/>
      <c r="BX112" s="120">
        <f t="shared" si="115"/>
        <v>-1588.5209800000002</v>
      </c>
      <c r="BY112" s="123"/>
      <c r="BZ112" s="111">
        <f t="shared" si="76"/>
        <v>0</v>
      </c>
      <c r="CA112" s="122">
        <f t="shared" si="116"/>
        <v>0</v>
      </c>
      <c r="CB112" s="121"/>
      <c r="CC112" s="120">
        <f t="shared" si="117"/>
        <v>-1588.5209800000002</v>
      </c>
      <c r="CD112" s="123"/>
      <c r="CE112" s="111">
        <f t="shared" si="118"/>
        <v>0</v>
      </c>
      <c r="CF112" s="122">
        <f t="shared" si="119"/>
        <v>0</v>
      </c>
      <c r="CG112" s="121"/>
      <c r="CH112" s="120">
        <f t="shared" si="120"/>
        <v>-1588.5209800000002</v>
      </c>
      <c r="CI112" s="123"/>
      <c r="CJ112" s="111">
        <f t="shared" si="139"/>
        <v>0</v>
      </c>
      <c r="CK112" s="122">
        <f t="shared" si="137"/>
        <v>0</v>
      </c>
      <c r="CL112" s="121"/>
      <c r="CM112" s="120">
        <f t="shared" si="138"/>
        <v>-1588.5209800000002</v>
      </c>
      <c r="CN112" s="121"/>
      <c r="CO112" s="152">
        <f t="shared" si="121"/>
        <v>-1588.5209800000002</v>
      </c>
      <c r="CP112" s="121"/>
      <c r="CQ112" s="152">
        <f t="shared" si="122"/>
        <v>-1588.5209800000002</v>
      </c>
      <c r="CR112" s="121"/>
      <c r="CS112" s="196">
        <f t="shared" si="123"/>
        <v>-1588.5209800000002</v>
      </c>
      <c r="CT112" s="121"/>
      <c r="CU112" s="196">
        <f t="shared" si="124"/>
        <v>-1588.5209800000002</v>
      </c>
      <c r="CV112" s="121"/>
      <c r="CW112" s="196">
        <f t="shared" si="125"/>
        <v>-1588.5209800000002</v>
      </c>
      <c r="CX112" s="121"/>
      <c r="CY112" s="196">
        <f t="shared" si="126"/>
        <v>-1588.5209800000002</v>
      </c>
      <c r="CZ112" s="121"/>
      <c r="DA112" s="196">
        <f t="shared" si="127"/>
        <v>-1588.5209800000002</v>
      </c>
      <c r="DB112" s="121"/>
      <c r="DC112" s="196">
        <f t="shared" si="128"/>
        <v>-1588.5209800000002</v>
      </c>
      <c r="DD112" s="121"/>
      <c r="DE112" s="196">
        <f t="shared" si="150"/>
        <v>-1588.5209800000002</v>
      </c>
      <c r="DF112" s="121"/>
      <c r="DG112" s="196">
        <f t="shared" si="151"/>
        <v>-1588.5209800000002</v>
      </c>
      <c r="DH112" s="121"/>
      <c r="DI112" s="196">
        <f t="shared" si="152"/>
        <v>-1588.5209800000002</v>
      </c>
      <c r="DJ112" s="121"/>
      <c r="DK112" s="196">
        <f t="shared" si="153"/>
        <v>-1588.5209800000002</v>
      </c>
      <c r="DL112" s="121"/>
      <c r="DM112" s="196">
        <f t="shared" si="154"/>
        <v>-1588.5209800000002</v>
      </c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55"/>
        <v>0</v>
      </c>
      <c r="G113" s="182">
        <v>0</v>
      </c>
      <c r="H113" s="183">
        <v>47.073</v>
      </c>
      <c r="I113" s="121">
        <f t="shared" si="129"/>
        <v>0</v>
      </c>
      <c r="J113" s="122">
        <f t="shared" si="130"/>
        <v>0</v>
      </c>
      <c r="K113" s="184">
        <v>127.035</v>
      </c>
      <c r="L113" s="121">
        <f t="shared" si="131"/>
        <v>79.961999999999989</v>
      </c>
      <c r="M113" s="122">
        <f t="shared" si="132"/>
        <v>363.02747999999997</v>
      </c>
      <c r="N113" s="122">
        <f t="shared" si="133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82"/>
        <v>200.01300000000001</v>
      </c>
      <c r="S113" s="122">
        <f t="shared" si="83"/>
        <v>908.05902000000003</v>
      </c>
      <c r="T113" s="122"/>
      <c r="U113" s="133">
        <f t="shared" si="84"/>
        <v>-40.000979999999913</v>
      </c>
      <c r="V113" s="121">
        <v>331.08100000000002</v>
      </c>
      <c r="W113" s="134">
        <f t="shared" si="85"/>
        <v>4.0330000000000155</v>
      </c>
      <c r="X113" s="135">
        <f t="shared" si="86"/>
        <v>18.309820000000069</v>
      </c>
      <c r="Y113" s="135"/>
      <c r="Z113" s="133">
        <f t="shared" si="87"/>
        <v>-21.691159999999844</v>
      </c>
      <c r="AA113" s="134">
        <f>VLOOKUP(B113,Лист3!$A$2:$C$175,3,FALSE)</f>
        <v>331.08100000000002</v>
      </c>
      <c r="AB113" s="134">
        <f t="shared" si="88"/>
        <v>0</v>
      </c>
      <c r="AC113" s="135">
        <f t="shared" si="89"/>
        <v>0</v>
      </c>
      <c r="AD113" s="135"/>
      <c r="AE113" s="133">
        <f t="shared" si="90"/>
        <v>-21.691159999999844</v>
      </c>
      <c r="AF113" s="134">
        <f>VLOOKUP(A113,Лист4!$A$2:$F$175,6,FALSE)</f>
        <v>331.08100000000002</v>
      </c>
      <c r="AG113" s="134">
        <f t="shared" si="91"/>
        <v>0</v>
      </c>
      <c r="AH113" s="135">
        <f t="shared" si="92"/>
        <v>0</v>
      </c>
      <c r="AI113" s="135"/>
      <c r="AJ113" s="133">
        <f t="shared" si="93"/>
        <v>-21.691159999999844</v>
      </c>
      <c r="AK113" s="134">
        <f>VLOOKUP(A113,Лист6!$A$2:$F$175,6,FALSE)</f>
        <v>331.08100000000002</v>
      </c>
      <c r="AL113" s="134">
        <f t="shared" si="94"/>
        <v>0</v>
      </c>
      <c r="AM113" s="135">
        <f t="shared" si="95"/>
        <v>0</v>
      </c>
      <c r="AN113" s="135"/>
      <c r="AO113" s="133">
        <f t="shared" si="96"/>
        <v>-21.691159999999844</v>
      </c>
      <c r="AP113" s="163">
        <v>331.08100000000002</v>
      </c>
      <c r="AQ113" s="134">
        <f t="shared" si="97"/>
        <v>0</v>
      </c>
      <c r="AR113" s="134">
        <f t="shared" si="98"/>
        <v>0</v>
      </c>
      <c r="AS113" s="134"/>
      <c r="AT113" s="138">
        <f t="shared" si="99"/>
        <v>-21.691159999999844</v>
      </c>
      <c r="AU113" s="136"/>
      <c r="AV113" s="134"/>
      <c r="AW113" s="135">
        <f t="shared" si="101"/>
        <v>0</v>
      </c>
      <c r="AX113" s="134"/>
      <c r="AY113" s="133">
        <f t="shared" si="102"/>
        <v>-21.691159999999844</v>
      </c>
      <c r="AZ113" s="136"/>
      <c r="BA113" s="134">
        <f t="shared" si="146"/>
        <v>0</v>
      </c>
      <c r="BB113" s="122">
        <f t="shared" si="136"/>
        <v>0</v>
      </c>
      <c r="BC113" s="134"/>
      <c r="BD113" s="133">
        <f t="shared" si="103"/>
        <v>-21.691159999999844</v>
      </c>
      <c r="BE113" s="136"/>
      <c r="BF113" s="134">
        <f t="shared" si="104"/>
        <v>0</v>
      </c>
      <c r="BG113" s="122">
        <f t="shared" si="105"/>
        <v>0</v>
      </c>
      <c r="BH113" s="134"/>
      <c r="BI113" s="133">
        <f t="shared" si="106"/>
        <v>-21.691159999999844</v>
      </c>
      <c r="BJ113" s="136"/>
      <c r="BK113" s="134">
        <f t="shared" si="107"/>
        <v>0</v>
      </c>
      <c r="BL113" s="122">
        <f t="shared" si="108"/>
        <v>0</v>
      </c>
      <c r="BM113" s="134"/>
      <c r="BN113" s="144">
        <f t="shared" si="109"/>
        <v>-21.691159999999844</v>
      </c>
      <c r="BO113" s="136"/>
      <c r="BP113" s="121">
        <f t="shared" si="110"/>
        <v>0</v>
      </c>
      <c r="BQ113" s="122">
        <f t="shared" si="111"/>
        <v>0</v>
      </c>
      <c r="BR113" s="134"/>
      <c r="BS113" s="120">
        <f t="shared" si="112"/>
        <v>-21.691159999999844</v>
      </c>
      <c r="BT113" s="136"/>
      <c r="BU113" s="121">
        <f t="shared" si="113"/>
        <v>0</v>
      </c>
      <c r="BV113" s="122">
        <f t="shared" si="114"/>
        <v>0</v>
      </c>
      <c r="BW113" s="134"/>
      <c r="BX113" s="120">
        <f t="shared" si="115"/>
        <v>-21.691159999999844</v>
      </c>
      <c r="BY113" s="136"/>
      <c r="BZ113" s="111">
        <f t="shared" si="76"/>
        <v>0</v>
      </c>
      <c r="CA113" s="122">
        <f t="shared" si="116"/>
        <v>0</v>
      </c>
      <c r="CB113" s="134"/>
      <c r="CC113" s="120">
        <f t="shared" si="117"/>
        <v>-21.691159999999844</v>
      </c>
      <c r="CD113" s="136"/>
      <c r="CE113" s="111">
        <f t="shared" si="118"/>
        <v>0</v>
      </c>
      <c r="CF113" s="122">
        <f t="shared" si="119"/>
        <v>0</v>
      </c>
      <c r="CG113" s="134"/>
      <c r="CH113" s="120">
        <f t="shared" si="120"/>
        <v>-21.691159999999844</v>
      </c>
      <c r="CI113" s="136"/>
      <c r="CJ113" s="111">
        <f t="shared" si="139"/>
        <v>0</v>
      </c>
      <c r="CK113" s="122">
        <f t="shared" si="137"/>
        <v>0</v>
      </c>
      <c r="CL113" s="134"/>
      <c r="CM113" s="120">
        <f t="shared" si="138"/>
        <v>-21.691159999999844</v>
      </c>
      <c r="CN113" s="134"/>
      <c r="CO113" s="152">
        <f t="shared" si="121"/>
        <v>-21.691159999999844</v>
      </c>
      <c r="CP113" s="134"/>
      <c r="CQ113" s="152">
        <f t="shared" si="122"/>
        <v>-21.691159999999844</v>
      </c>
      <c r="CR113" s="134"/>
      <c r="CS113" s="196">
        <f t="shared" si="123"/>
        <v>-21.691159999999844</v>
      </c>
      <c r="CT113" s="134"/>
      <c r="CU113" s="196">
        <f t="shared" si="124"/>
        <v>-21.691159999999844</v>
      </c>
      <c r="CV113" s="134"/>
      <c r="CW113" s="196">
        <f t="shared" si="125"/>
        <v>-21.691159999999844</v>
      </c>
      <c r="CX113" s="134"/>
      <c r="CY113" s="196">
        <f t="shared" si="126"/>
        <v>-21.691159999999844</v>
      </c>
      <c r="CZ113" s="134"/>
      <c r="DA113" s="196">
        <f t="shared" si="127"/>
        <v>-21.691159999999844</v>
      </c>
      <c r="DB113" s="134"/>
      <c r="DC113" s="196">
        <f t="shared" si="128"/>
        <v>-21.691159999999844</v>
      </c>
      <c r="DD113" s="134"/>
      <c r="DE113" s="196">
        <f t="shared" si="150"/>
        <v>-21.691159999999844</v>
      </c>
      <c r="DF113" s="134"/>
      <c r="DG113" s="196">
        <f t="shared" si="151"/>
        <v>-21.691159999999844</v>
      </c>
      <c r="DH113" s="134"/>
      <c r="DI113" s="196">
        <f t="shared" si="152"/>
        <v>-21.691159999999844</v>
      </c>
      <c r="DJ113" s="134"/>
      <c r="DK113" s="196">
        <f t="shared" si="153"/>
        <v>-21.691159999999844</v>
      </c>
      <c r="DL113" s="134"/>
      <c r="DM113" s="196">
        <f t="shared" si="154"/>
        <v>-21.691159999999844</v>
      </c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29"/>
        <v>157.08000000000001</v>
      </c>
      <c r="J114" s="224">
        <f t="shared" si="130"/>
        <v>656.59440000000006</v>
      </c>
      <c r="K114" s="225">
        <v>157.09299999999999</v>
      </c>
      <c r="L114" s="96">
        <f t="shared" si="131"/>
        <v>1.2999999999976808E-2</v>
      </c>
      <c r="M114" s="224">
        <f t="shared" si="132"/>
        <v>5.9019999999894705E-2</v>
      </c>
      <c r="N114" s="224">
        <f t="shared" si="133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82"/>
        <v>0</v>
      </c>
      <c r="S114" s="224">
        <f t="shared" si="83"/>
        <v>0</v>
      </c>
      <c r="T114" s="224"/>
      <c r="U114" s="226">
        <f t="shared" si="84"/>
        <v>156.6</v>
      </c>
      <c r="V114" s="96">
        <v>157.09299999999999</v>
      </c>
      <c r="W114" s="96">
        <f t="shared" si="85"/>
        <v>0</v>
      </c>
      <c r="X114" s="224">
        <f t="shared" si="86"/>
        <v>0</v>
      </c>
      <c r="Y114" s="224"/>
      <c r="Z114" s="226">
        <f t="shared" si="87"/>
        <v>156.6</v>
      </c>
      <c r="AA114" s="96">
        <f>VLOOKUP(B114,Лист3!$A$2:$C$175,3,FALSE)</f>
        <v>157.09299999999999</v>
      </c>
      <c r="AB114" s="96">
        <f t="shared" si="88"/>
        <v>0</v>
      </c>
      <c r="AC114" s="224">
        <f t="shared" si="89"/>
        <v>0</v>
      </c>
      <c r="AD114" s="224"/>
      <c r="AE114" s="226">
        <f t="shared" si="90"/>
        <v>156.6</v>
      </c>
      <c r="AF114" s="96">
        <f>VLOOKUP(A114,Лист4!$A$2:$F$175,6,FALSE)</f>
        <v>157.09299999999999</v>
      </c>
      <c r="AG114" s="96">
        <f t="shared" si="91"/>
        <v>0</v>
      </c>
      <c r="AH114" s="224">
        <f t="shared" si="92"/>
        <v>0</v>
      </c>
      <c r="AI114" s="224"/>
      <c r="AJ114" s="226">
        <f t="shared" si="93"/>
        <v>156.6</v>
      </c>
      <c r="AK114" s="96">
        <f>VLOOKUP(A114,Лист6!$A$2:$F$175,6,FALSE)</f>
        <v>157.09299999999999</v>
      </c>
      <c r="AL114" s="96">
        <f t="shared" si="94"/>
        <v>0</v>
      </c>
      <c r="AM114" s="224">
        <f t="shared" si="95"/>
        <v>0</v>
      </c>
      <c r="AN114" s="224"/>
      <c r="AO114" s="226">
        <f t="shared" si="96"/>
        <v>156.6</v>
      </c>
      <c r="AP114" s="91">
        <v>157.09299999999999</v>
      </c>
      <c r="AQ114" s="96">
        <f t="shared" si="97"/>
        <v>0</v>
      </c>
      <c r="AR114" s="96">
        <f t="shared" si="98"/>
        <v>0</v>
      </c>
      <c r="AS114" s="96"/>
      <c r="AT114" s="226">
        <f t="shared" si="99"/>
        <v>156.6</v>
      </c>
      <c r="AU114" s="91">
        <v>157.09299999999999</v>
      </c>
      <c r="AV114" s="96">
        <f t="shared" si="100"/>
        <v>0</v>
      </c>
      <c r="AW114" s="224">
        <f t="shared" si="101"/>
        <v>0</v>
      </c>
      <c r="AX114" s="96"/>
      <c r="AY114" s="226">
        <f t="shared" si="102"/>
        <v>156.6</v>
      </c>
      <c r="AZ114" s="91">
        <v>157.09299999999999</v>
      </c>
      <c r="BA114" s="96">
        <f t="shared" si="146"/>
        <v>0</v>
      </c>
      <c r="BB114" s="224">
        <f t="shared" si="136"/>
        <v>0</v>
      </c>
      <c r="BC114" s="96"/>
      <c r="BD114" s="226">
        <f t="shared" si="103"/>
        <v>156.6</v>
      </c>
      <c r="BE114" s="91">
        <v>157.09299999999999</v>
      </c>
      <c r="BF114" s="96">
        <f t="shared" si="104"/>
        <v>0</v>
      </c>
      <c r="BG114" s="224">
        <f t="shared" si="105"/>
        <v>0</v>
      </c>
      <c r="BH114" s="96"/>
      <c r="BI114" s="226">
        <f t="shared" si="106"/>
        <v>156.6</v>
      </c>
      <c r="BJ114" s="91">
        <v>157.09299999999999</v>
      </c>
      <c r="BK114" s="96">
        <f t="shared" si="107"/>
        <v>0</v>
      </c>
      <c r="BL114" s="224">
        <f t="shared" si="108"/>
        <v>0</v>
      </c>
      <c r="BM114" s="96"/>
      <c r="BN114" s="226">
        <f t="shared" si="109"/>
        <v>156.6</v>
      </c>
      <c r="BO114" s="91">
        <v>158.042</v>
      </c>
      <c r="BP114" s="96">
        <f t="shared" si="110"/>
        <v>0.94900000000001228</v>
      </c>
      <c r="BQ114" s="224">
        <f t="shared" si="111"/>
        <v>4.5646900000000583</v>
      </c>
      <c r="BR114" s="96"/>
      <c r="BS114" s="226">
        <f t="shared" si="112"/>
        <v>161.16469000000006</v>
      </c>
      <c r="BT114" s="91">
        <v>158.042</v>
      </c>
      <c r="BU114" s="96">
        <f t="shared" si="113"/>
        <v>0</v>
      </c>
      <c r="BV114" s="224">
        <f t="shared" si="114"/>
        <v>0</v>
      </c>
      <c r="BW114" s="96"/>
      <c r="BX114" s="226">
        <f t="shared" si="115"/>
        <v>161.16469000000006</v>
      </c>
      <c r="BY114" s="91">
        <v>158.042</v>
      </c>
      <c r="BZ114" s="217">
        <f t="shared" si="76"/>
        <v>0</v>
      </c>
      <c r="CA114" s="224">
        <f t="shared" si="116"/>
        <v>0</v>
      </c>
      <c r="CB114" s="96"/>
      <c r="CC114" s="226">
        <f t="shared" si="117"/>
        <v>161.16469000000006</v>
      </c>
      <c r="CD114" s="91">
        <v>158.042</v>
      </c>
      <c r="CE114" s="217">
        <f t="shared" si="118"/>
        <v>0</v>
      </c>
      <c r="CF114" s="224">
        <f t="shared" si="119"/>
        <v>0</v>
      </c>
      <c r="CG114" s="96"/>
      <c r="CH114" s="226">
        <f t="shared" si="120"/>
        <v>161.16469000000006</v>
      </c>
      <c r="CI114" s="91">
        <v>158.042</v>
      </c>
      <c r="CJ114" s="217">
        <f t="shared" si="139"/>
        <v>0</v>
      </c>
      <c r="CK114" s="224">
        <f t="shared" si="137"/>
        <v>0</v>
      </c>
      <c r="CL114" s="96"/>
      <c r="CM114" s="287">
        <f t="shared" si="138"/>
        <v>161.16469000000006</v>
      </c>
      <c r="CN114" s="217"/>
      <c r="CO114" s="289">
        <f t="shared" si="121"/>
        <v>161.16469000000006</v>
      </c>
      <c r="CP114" s="217"/>
      <c r="CQ114" s="289">
        <f t="shared" si="122"/>
        <v>161.16469000000006</v>
      </c>
      <c r="CR114" s="217"/>
      <c r="CS114" s="289">
        <f t="shared" si="123"/>
        <v>161.16469000000006</v>
      </c>
      <c r="CT114" s="217"/>
      <c r="CU114" s="289">
        <f t="shared" si="124"/>
        <v>161.16469000000006</v>
      </c>
      <c r="CV114" s="217"/>
      <c r="CW114" s="289">
        <f t="shared" si="125"/>
        <v>161.16469000000006</v>
      </c>
      <c r="CX114" s="217"/>
      <c r="CY114" s="289">
        <f t="shared" si="126"/>
        <v>161.16469000000006</v>
      </c>
      <c r="CZ114" s="217"/>
      <c r="DA114" s="289">
        <f t="shared" si="127"/>
        <v>161.16469000000006</v>
      </c>
      <c r="DB114" s="217"/>
      <c r="DC114" s="289">
        <f t="shared" si="128"/>
        <v>161.16469000000006</v>
      </c>
      <c r="DD114" s="217"/>
      <c r="DE114" s="289">
        <f t="shared" si="150"/>
        <v>161.16469000000006</v>
      </c>
      <c r="DF114" s="217"/>
      <c r="DG114" s="289">
        <f t="shared" si="151"/>
        <v>161.16469000000006</v>
      </c>
      <c r="DH114" s="217"/>
      <c r="DI114" s="289">
        <f t="shared" si="152"/>
        <v>161.16469000000006</v>
      </c>
      <c r="DJ114" s="217"/>
      <c r="DK114" s="289">
        <f t="shared" si="153"/>
        <v>161.16469000000006</v>
      </c>
      <c r="DL114" s="217"/>
      <c r="DM114" s="289">
        <f t="shared" si="154"/>
        <v>161.16469000000006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56">G115/4.18</f>
        <v>1724.0478468899523</v>
      </c>
      <c r="G115" s="182">
        <v>7206.52</v>
      </c>
      <c r="H115" s="183">
        <v>10918.017</v>
      </c>
      <c r="I115" s="121">
        <f t="shared" si="129"/>
        <v>5235.9619999999995</v>
      </c>
      <c r="J115" s="122">
        <f t="shared" si="130"/>
        <v>21886.321159999996</v>
      </c>
      <c r="K115" s="184">
        <v>11893.054</v>
      </c>
      <c r="L115" s="121">
        <f t="shared" si="131"/>
        <v>975.03700000000026</v>
      </c>
      <c r="M115" s="122">
        <f t="shared" si="132"/>
        <v>4426.6679800000011</v>
      </c>
      <c r="N115" s="122">
        <f t="shared" si="133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82"/>
        <v>318.95999999999913</v>
      </c>
      <c r="S115" s="122">
        <f t="shared" si="83"/>
        <v>1448.078399999996</v>
      </c>
      <c r="T115" s="122"/>
      <c r="U115" s="120">
        <f t="shared" si="84"/>
        <v>2270.9483999999961</v>
      </c>
      <c r="V115" s="121">
        <v>12815.023999999999</v>
      </c>
      <c r="W115" s="121">
        <f t="shared" si="85"/>
        <v>603.01000000000022</v>
      </c>
      <c r="X115" s="122">
        <f t="shared" si="86"/>
        <v>2737.6654000000012</v>
      </c>
      <c r="Y115" s="122"/>
      <c r="Z115" s="120">
        <f t="shared" si="87"/>
        <v>5008.6137999999974</v>
      </c>
      <c r="AA115" s="121">
        <f>VLOOKUP(B115,Лист3!$A$2:$C$175,3,FALSE)</f>
        <v>13168.079</v>
      </c>
      <c r="AB115" s="121">
        <f t="shared" si="88"/>
        <v>353.05500000000029</v>
      </c>
      <c r="AC115" s="122">
        <f t="shared" si="89"/>
        <v>1602.8697000000013</v>
      </c>
      <c r="AD115" s="122">
        <v>5008.6099999999997</v>
      </c>
      <c r="AE115" s="120">
        <f t="shared" si="90"/>
        <v>1602.8734999999988</v>
      </c>
      <c r="AF115" s="121">
        <f>VLOOKUP(A115,Лист4!$A$2:$F$175,6,FALSE)</f>
        <v>13459.035</v>
      </c>
      <c r="AG115" s="121">
        <f t="shared" si="91"/>
        <v>290.95600000000013</v>
      </c>
      <c r="AH115" s="122">
        <f t="shared" si="92"/>
        <v>1320.9402400000006</v>
      </c>
      <c r="AI115" s="122"/>
      <c r="AJ115" s="120">
        <f t="shared" si="93"/>
        <v>2923.8137399999996</v>
      </c>
      <c r="AK115" s="148">
        <f>VLOOKUP(A115,Лист6!$A$2:$F$175,6,FALSE)</f>
        <v>13607.078</v>
      </c>
      <c r="AL115" s="121">
        <f t="shared" si="94"/>
        <v>148.04299999999967</v>
      </c>
      <c r="AM115" s="122">
        <f t="shared" si="95"/>
        <v>672.11521999999843</v>
      </c>
      <c r="AN115" s="122">
        <v>3595.68</v>
      </c>
      <c r="AO115" s="120">
        <f t="shared" si="96"/>
        <v>0.24895999999807827</v>
      </c>
      <c r="AP115" s="161">
        <v>13750</v>
      </c>
      <c r="AQ115" s="121">
        <f t="shared" si="97"/>
        <v>142.92200000000048</v>
      </c>
      <c r="AR115" s="121">
        <f t="shared" si="98"/>
        <v>648.86588000000222</v>
      </c>
      <c r="AS115" s="121"/>
      <c r="AT115" s="144">
        <f t="shared" si="99"/>
        <v>649.1148400000003</v>
      </c>
      <c r="AU115" s="123"/>
      <c r="AV115" s="121"/>
      <c r="AW115" s="122">
        <f t="shared" si="101"/>
        <v>0</v>
      </c>
      <c r="AX115" s="121"/>
      <c r="AY115" s="120">
        <f t="shared" si="102"/>
        <v>649.1148400000003</v>
      </c>
      <c r="AZ115" s="123"/>
      <c r="BA115" s="121">
        <f t="shared" si="146"/>
        <v>0</v>
      </c>
      <c r="BB115" s="122">
        <f t="shared" si="136"/>
        <v>0</v>
      </c>
      <c r="BC115" s="121"/>
      <c r="BD115" s="120">
        <f t="shared" si="103"/>
        <v>649.1148400000003</v>
      </c>
      <c r="BE115" s="123"/>
      <c r="BF115" s="121">
        <f t="shared" si="104"/>
        <v>0</v>
      </c>
      <c r="BG115" s="122">
        <f t="shared" si="105"/>
        <v>0</v>
      </c>
      <c r="BH115" s="121"/>
      <c r="BI115" s="120">
        <f t="shared" si="106"/>
        <v>649.1148400000003</v>
      </c>
      <c r="BJ115" s="123"/>
      <c r="BK115" s="121">
        <f t="shared" si="107"/>
        <v>0</v>
      </c>
      <c r="BL115" s="122">
        <f t="shared" si="108"/>
        <v>0</v>
      </c>
      <c r="BM115" s="121"/>
      <c r="BN115" s="120">
        <f t="shared" si="109"/>
        <v>649.1148400000003</v>
      </c>
      <c r="BO115" s="123"/>
      <c r="BP115" s="121">
        <f t="shared" si="110"/>
        <v>0</v>
      </c>
      <c r="BQ115" s="122">
        <f t="shared" si="111"/>
        <v>0</v>
      </c>
      <c r="BR115" s="121"/>
      <c r="BS115" s="120">
        <f t="shared" si="112"/>
        <v>649.1148400000003</v>
      </c>
      <c r="BT115" s="123"/>
      <c r="BU115" s="121">
        <f t="shared" si="113"/>
        <v>0</v>
      </c>
      <c r="BV115" s="122">
        <f t="shared" si="114"/>
        <v>0</v>
      </c>
      <c r="BW115" s="121"/>
      <c r="BX115" s="120">
        <f t="shared" si="115"/>
        <v>649.1148400000003</v>
      </c>
      <c r="BY115" s="123"/>
      <c r="BZ115" s="111">
        <f t="shared" si="76"/>
        <v>0</v>
      </c>
      <c r="CA115" s="122">
        <f t="shared" si="116"/>
        <v>0</v>
      </c>
      <c r="CB115" s="121"/>
      <c r="CC115" s="120">
        <f t="shared" si="117"/>
        <v>649.1148400000003</v>
      </c>
      <c r="CD115" s="123"/>
      <c r="CE115" s="111">
        <f t="shared" si="118"/>
        <v>0</v>
      </c>
      <c r="CF115" s="122">
        <f t="shared" si="119"/>
        <v>0</v>
      </c>
      <c r="CG115" s="121"/>
      <c r="CH115" s="120">
        <f t="shared" si="120"/>
        <v>649.1148400000003</v>
      </c>
      <c r="CI115" s="123"/>
      <c r="CJ115" s="111">
        <f t="shared" si="139"/>
        <v>0</v>
      </c>
      <c r="CK115" s="122">
        <f t="shared" si="137"/>
        <v>0</v>
      </c>
      <c r="CL115" s="121"/>
      <c r="CM115" s="120">
        <f t="shared" si="138"/>
        <v>649.1148400000003</v>
      </c>
      <c r="CN115" s="121"/>
      <c r="CO115" s="196">
        <f t="shared" si="121"/>
        <v>649.1148400000003</v>
      </c>
      <c r="CP115" s="111"/>
      <c r="CQ115" s="196">
        <f t="shared" si="122"/>
        <v>649.1148400000003</v>
      </c>
      <c r="CR115" s="111"/>
      <c r="CS115" s="196">
        <f t="shared" si="123"/>
        <v>649.1148400000003</v>
      </c>
      <c r="CT115" s="111"/>
      <c r="CU115" s="196">
        <f t="shared" si="124"/>
        <v>649.1148400000003</v>
      </c>
      <c r="CV115" s="111"/>
      <c r="CW115" s="196">
        <f t="shared" si="125"/>
        <v>649.1148400000003</v>
      </c>
      <c r="CX115" s="111"/>
      <c r="CY115" s="196">
        <f t="shared" si="126"/>
        <v>649.1148400000003</v>
      </c>
      <c r="CZ115" s="111"/>
      <c r="DA115" s="196">
        <f t="shared" si="127"/>
        <v>649.1148400000003</v>
      </c>
      <c r="DB115" s="111"/>
      <c r="DC115" s="196">
        <f t="shared" si="128"/>
        <v>649.1148400000003</v>
      </c>
      <c r="DD115" s="111"/>
      <c r="DE115" s="196">
        <f t="shared" si="150"/>
        <v>649.1148400000003</v>
      </c>
      <c r="DF115" s="111"/>
      <c r="DG115" s="196">
        <f t="shared" si="151"/>
        <v>649.1148400000003</v>
      </c>
      <c r="DH115" s="111"/>
      <c r="DI115" s="196">
        <f t="shared" si="152"/>
        <v>649.1148400000003</v>
      </c>
      <c r="DJ115" s="111"/>
      <c r="DK115" s="196">
        <f t="shared" si="153"/>
        <v>649.1148400000003</v>
      </c>
      <c r="DL115" s="111"/>
      <c r="DM115" s="196">
        <f t="shared" si="154"/>
        <v>649.1148400000003</v>
      </c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56"/>
        <v>3.9712918660287087</v>
      </c>
      <c r="G116" s="182">
        <v>16.600000000000001</v>
      </c>
      <c r="H116" s="183">
        <v>470.06099999999998</v>
      </c>
      <c r="I116" s="121">
        <f t="shared" si="129"/>
        <v>96.995000000000005</v>
      </c>
      <c r="J116" s="122">
        <f t="shared" si="130"/>
        <v>405.4391</v>
      </c>
      <c r="K116" s="184">
        <v>609.04200000000003</v>
      </c>
      <c r="L116" s="121">
        <f t="shared" si="131"/>
        <v>138.98100000000005</v>
      </c>
      <c r="M116" s="122">
        <f t="shared" si="132"/>
        <v>630.97374000000025</v>
      </c>
      <c r="N116" s="122">
        <f t="shared" si="133"/>
        <v>1053.0128400000003</v>
      </c>
      <c r="O116" s="122">
        <v>0</v>
      </c>
      <c r="P116" s="120">
        <f t="shared" si="134"/>
        <v>2588.5128400000003</v>
      </c>
      <c r="Q116" s="121">
        <v>613.09199999999998</v>
      </c>
      <c r="R116" s="121">
        <f t="shared" si="82"/>
        <v>4.0499999999999545</v>
      </c>
      <c r="S116" s="122">
        <f t="shared" si="83"/>
        <v>18.386999999999794</v>
      </c>
      <c r="T116" s="122"/>
      <c r="U116" s="120">
        <f t="shared" si="84"/>
        <v>2606.89984</v>
      </c>
      <c r="V116" s="121">
        <v>614.03399999999999</v>
      </c>
      <c r="W116" s="121">
        <f t="shared" si="85"/>
        <v>0.94200000000000728</v>
      </c>
      <c r="X116" s="122">
        <f t="shared" si="86"/>
        <v>4.2766800000000327</v>
      </c>
      <c r="Y116" s="122"/>
      <c r="Z116" s="120">
        <f t="shared" si="87"/>
        <v>2611.17652</v>
      </c>
      <c r="AA116" s="121">
        <f>VLOOKUP(B116,Лист3!$A$2:$C$175,3,FALSE)</f>
        <v>622.02599999999995</v>
      </c>
      <c r="AB116" s="121">
        <f t="shared" si="88"/>
        <v>7.9919999999999618</v>
      </c>
      <c r="AC116" s="122">
        <f t="shared" si="89"/>
        <v>36.283679999999826</v>
      </c>
      <c r="AD116" s="122"/>
      <c r="AE116" s="120">
        <f t="shared" si="90"/>
        <v>2647.4602</v>
      </c>
      <c r="AF116" s="121">
        <f>VLOOKUP(A116,Лист4!$A$2:$F$175,6,FALSE)</f>
        <v>632.05899999999997</v>
      </c>
      <c r="AG116" s="121">
        <f t="shared" si="91"/>
        <v>10.033000000000015</v>
      </c>
      <c r="AH116" s="122">
        <f t="shared" si="92"/>
        <v>45.549820000000068</v>
      </c>
      <c r="AI116" s="122"/>
      <c r="AJ116" s="120">
        <f t="shared" si="93"/>
        <v>2693.0100200000002</v>
      </c>
      <c r="AK116" s="121">
        <f>VLOOKUP(A116,Лист6!$A$2:$F$175,6,FALSE)</f>
        <v>639.05399999999997</v>
      </c>
      <c r="AL116" s="121">
        <f t="shared" si="94"/>
        <v>6.9950000000000045</v>
      </c>
      <c r="AM116" s="122">
        <f t="shared" si="95"/>
        <v>31.757300000000022</v>
      </c>
      <c r="AN116" s="122"/>
      <c r="AO116" s="120">
        <f t="shared" si="96"/>
        <v>2724.7673200000004</v>
      </c>
      <c r="AP116" s="145">
        <v>704.07399999999996</v>
      </c>
      <c r="AQ116" s="121">
        <f t="shared" si="97"/>
        <v>65.019999999999982</v>
      </c>
      <c r="AR116" s="149">
        <f t="shared" si="98"/>
        <v>295.19079999999991</v>
      </c>
      <c r="AS116" s="121"/>
      <c r="AT116" s="127">
        <f t="shared" si="99"/>
        <v>3019.9581200000002</v>
      </c>
      <c r="AU116" s="123"/>
      <c r="AV116" s="121"/>
      <c r="AW116" s="122">
        <f t="shared" si="101"/>
        <v>0</v>
      </c>
      <c r="AX116" s="121"/>
      <c r="AY116" s="120">
        <f t="shared" si="102"/>
        <v>3019.9581200000002</v>
      </c>
      <c r="AZ116" s="123"/>
      <c r="BA116" s="121">
        <f t="shared" si="146"/>
        <v>0</v>
      </c>
      <c r="BB116" s="122">
        <f t="shared" si="136"/>
        <v>0</v>
      </c>
      <c r="BC116" s="121"/>
      <c r="BD116" s="120">
        <f t="shared" si="103"/>
        <v>3019.9581200000002</v>
      </c>
      <c r="BE116" s="123"/>
      <c r="BF116" s="121">
        <f t="shared" si="104"/>
        <v>0</v>
      </c>
      <c r="BG116" s="122">
        <f t="shared" si="105"/>
        <v>0</v>
      </c>
      <c r="BH116" s="121"/>
      <c r="BI116" s="120">
        <f t="shared" si="106"/>
        <v>3019.9581200000002</v>
      </c>
      <c r="BJ116" s="123"/>
      <c r="BK116" s="121">
        <f t="shared" si="107"/>
        <v>0</v>
      </c>
      <c r="BL116" s="122">
        <f t="shared" si="108"/>
        <v>0</v>
      </c>
      <c r="BM116" s="121"/>
      <c r="BN116" s="158">
        <f t="shared" si="109"/>
        <v>3019.9581200000002</v>
      </c>
      <c r="BO116" s="123"/>
      <c r="BP116" s="121">
        <f t="shared" si="110"/>
        <v>0</v>
      </c>
      <c r="BQ116" s="122">
        <f t="shared" si="111"/>
        <v>0</v>
      </c>
      <c r="BR116" s="121"/>
      <c r="BS116" s="120">
        <f t="shared" si="112"/>
        <v>3019.9581200000002</v>
      </c>
      <c r="BT116" s="123"/>
      <c r="BU116" s="121">
        <f t="shared" si="113"/>
        <v>0</v>
      </c>
      <c r="BV116" s="122">
        <f t="shared" si="114"/>
        <v>0</v>
      </c>
      <c r="BW116" s="121"/>
      <c r="BX116" s="120">
        <f t="shared" si="115"/>
        <v>3019.9581200000002</v>
      </c>
      <c r="BY116" s="123"/>
      <c r="BZ116" s="111">
        <f t="shared" si="76"/>
        <v>0</v>
      </c>
      <c r="CA116" s="122">
        <f t="shared" si="116"/>
        <v>0</v>
      </c>
      <c r="CB116" s="121"/>
      <c r="CC116" s="120">
        <f t="shared" si="117"/>
        <v>3019.9581200000002</v>
      </c>
      <c r="CD116" s="123"/>
      <c r="CE116" s="111">
        <f t="shared" si="118"/>
        <v>0</v>
      </c>
      <c r="CF116" s="122">
        <f t="shared" si="119"/>
        <v>0</v>
      </c>
      <c r="CG116" s="121"/>
      <c r="CH116" s="120">
        <f t="shared" si="120"/>
        <v>3019.9581200000002</v>
      </c>
      <c r="CI116" s="123"/>
      <c r="CJ116" s="111">
        <f t="shared" si="139"/>
        <v>0</v>
      </c>
      <c r="CK116" s="122">
        <f t="shared" si="137"/>
        <v>0</v>
      </c>
      <c r="CL116" s="121"/>
      <c r="CM116" s="120">
        <f t="shared" si="138"/>
        <v>3019.9581200000002</v>
      </c>
      <c r="CN116" s="121"/>
      <c r="CO116" s="196">
        <f t="shared" si="121"/>
        <v>3019.9581200000002</v>
      </c>
      <c r="CP116" s="111"/>
      <c r="CQ116" s="196">
        <f t="shared" si="122"/>
        <v>3019.9581200000002</v>
      </c>
      <c r="CR116" s="111"/>
      <c r="CS116" s="196">
        <f t="shared" si="123"/>
        <v>3019.9581200000002</v>
      </c>
      <c r="CT116" s="111"/>
      <c r="CU116" s="196">
        <f t="shared" si="124"/>
        <v>3019.9581200000002</v>
      </c>
      <c r="CV116" s="111"/>
      <c r="CW116" s="196">
        <f t="shared" si="125"/>
        <v>3019.9581200000002</v>
      </c>
      <c r="CX116" s="111"/>
      <c r="CY116" s="196">
        <f t="shared" si="126"/>
        <v>3019.9581200000002</v>
      </c>
      <c r="CZ116" s="111"/>
      <c r="DA116" s="196">
        <f t="shared" si="127"/>
        <v>3019.9581200000002</v>
      </c>
      <c r="DB116" s="111"/>
      <c r="DC116" s="196">
        <f t="shared" si="128"/>
        <v>3019.9581200000002</v>
      </c>
      <c r="DD116" s="111"/>
      <c r="DE116" s="196">
        <f t="shared" si="150"/>
        <v>3019.9581200000002</v>
      </c>
      <c r="DF116" s="111"/>
      <c r="DG116" s="196">
        <f t="shared" si="151"/>
        <v>3019.9581200000002</v>
      </c>
      <c r="DH116" s="111"/>
      <c r="DI116" s="196">
        <f t="shared" si="152"/>
        <v>3019.9581200000002</v>
      </c>
      <c r="DJ116" s="111"/>
      <c r="DK116" s="196">
        <f t="shared" si="153"/>
        <v>3019.9581200000002</v>
      </c>
      <c r="DL116" s="111"/>
      <c r="DM116" s="196">
        <f t="shared" si="154"/>
        <v>3019.9581200000002</v>
      </c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56"/>
        <v>9.0789473684210531</v>
      </c>
      <c r="G117" s="182">
        <v>37.950000000000003</v>
      </c>
      <c r="H117" s="183">
        <v>1110.097</v>
      </c>
      <c r="I117" s="121">
        <f t="shared" si="129"/>
        <v>26.999000000000024</v>
      </c>
      <c r="J117" s="122">
        <f t="shared" si="130"/>
        <v>112.85582000000009</v>
      </c>
      <c r="K117" s="184">
        <v>1348.0920000000001</v>
      </c>
      <c r="L117" s="121">
        <f t="shared" si="131"/>
        <v>237.99500000000012</v>
      </c>
      <c r="M117" s="122">
        <f t="shared" si="132"/>
        <v>1080.4973000000005</v>
      </c>
      <c r="N117" s="122">
        <f t="shared" si="133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82"/>
        <v>0</v>
      </c>
      <c r="S117" s="122">
        <f t="shared" si="83"/>
        <v>0</v>
      </c>
      <c r="T117" s="122"/>
      <c r="U117" s="120">
        <f t="shared" si="84"/>
        <v>-2279.31</v>
      </c>
      <c r="V117" s="121">
        <v>1348.0920000000001</v>
      </c>
      <c r="W117" s="121">
        <f t="shared" si="85"/>
        <v>0</v>
      </c>
      <c r="X117" s="122">
        <f t="shared" si="86"/>
        <v>0</v>
      </c>
      <c r="Y117" s="122"/>
      <c r="Z117" s="120">
        <f t="shared" si="87"/>
        <v>-2279.31</v>
      </c>
      <c r="AA117" s="121">
        <f>VLOOKUP(B117,Лист3!$A$2:$C$175,3,FALSE)</f>
        <v>1348.0920000000001</v>
      </c>
      <c r="AB117" s="121">
        <f t="shared" si="88"/>
        <v>0</v>
      </c>
      <c r="AC117" s="122">
        <f t="shared" si="89"/>
        <v>0</v>
      </c>
      <c r="AD117" s="122"/>
      <c r="AE117" s="120">
        <f t="shared" si="90"/>
        <v>-2279.31</v>
      </c>
      <c r="AF117" s="121">
        <f>VLOOKUP(A117,Лист4!$A$2:$F$175,6,FALSE)</f>
        <v>1348.0920000000001</v>
      </c>
      <c r="AG117" s="121">
        <f t="shared" si="91"/>
        <v>0</v>
      </c>
      <c r="AH117" s="122">
        <f t="shared" si="92"/>
        <v>0</v>
      </c>
      <c r="AI117" s="122"/>
      <c r="AJ117" s="120">
        <f t="shared" si="93"/>
        <v>-2279.31</v>
      </c>
      <c r="AK117" s="121">
        <f>VLOOKUP(A117,Лист6!$A$2:$F$175,6,FALSE)</f>
        <v>1352.0309999999999</v>
      </c>
      <c r="AL117" s="121">
        <f t="shared" si="94"/>
        <v>3.9389999999998508</v>
      </c>
      <c r="AM117" s="122">
        <f t="shared" si="95"/>
        <v>17.883059999999322</v>
      </c>
      <c r="AN117" s="122"/>
      <c r="AO117" s="120">
        <f t="shared" si="96"/>
        <v>-2261.4269400000007</v>
      </c>
      <c r="AP117" s="123">
        <v>1352.038</v>
      </c>
      <c r="AQ117" s="121">
        <f t="shared" si="97"/>
        <v>7.0000000000618456E-3</v>
      </c>
      <c r="AR117" s="121">
        <f t="shared" si="98"/>
        <v>3.1780000000280778E-2</v>
      </c>
      <c r="AS117" s="121"/>
      <c r="AT117" s="120">
        <f t="shared" si="99"/>
        <v>-2261.3951600000005</v>
      </c>
      <c r="AU117" s="123">
        <v>1352.0450000000001</v>
      </c>
      <c r="AV117" s="121">
        <f t="shared" si="100"/>
        <v>7.0000000000618456E-3</v>
      </c>
      <c r="AW117" s="122">
        <f t="shared" si="101"/>
        <v>3.1780000000280778E-2</v>
      </c>
      <c r="AX117" s="121"/>
      <c r="AY117" s="120">
        <f t="shared" si="102"/>
        <v>-2261.3633800000002</v>
      </c>
      <c r="AZ117" s="123">
        <v>1352.0450000000001</v>
      </c>
      <c r="BA117" s="121">
        <f t="shared" si="146"/>
        <v>0</v>
      </c>
      <c r="BB117" s="122">
        <f t="shared" si="136"/>
        <v>0</v>
      </c>
      <c r="BC117" s="121"/>
      <c r="BD117" s="120">
        <f t="shared" si="103"/>
        <v>-2261.3633800000002</v>
      </c>
      <c r="BE117" s="123">
        <v>1352.0450000000001</v>
      </c>
      <c r="BF117" s="121">
        <f t="shared" si="104"/>
        <v>0</v>
      </c>
      <c r="BG117" s="122">
        <f t="shared" si="105"/>
        <v>0</v>
      </c>
      <c r="BH117" s="121"/>
      <c r="BI117" s="120">
        <f t="shared" si="106"/>
        <v>-2261.3633800000002</v>
      </c>
      <c r="BJ117" s="123">
        <v>1360.0050000000001</v>
      </c>
      <c r="BK117" s="121">
        <f t="shared" si="107"/>
        <v>7.9600000000000364</v>
      </c>
      <c r="BL117" s="122">
        <f t="shared" si="108"/>
        <v>38.287600000000175</v>
      </c>
      <c r="BM117" s="121"/>
      <c r="BN117" s="120">
        <f t="shared" si="109"/>
        <v>-2223.0757800000001</v>
      </c>
      <c r="BO117" s="123">
        <v>1360.0050000000001</v>
      </c>
      <c r="BP117" s="121">
        <f t="shared" si="110"/>
        <v>0</v>
      </c>
      <c r="BQ117" s="122">
        <f t="shared" si="111"/>
        <v>0</v>
      </c>
      <c r="BR117" s="121"/>
      <c r="BS117" s="120">
        <f t="shared" si="112"/>
        <v>-2223.0757800000001</v>
      </c>
      <c r="BT117" s="123">
        <v>1360.011</v>
      </c>
      <c r="BU117" s="121">
        <f t="shared" si="113"/>
        <v>5.9999999998581188E-3</v>
      </c>
      <c r="BV117" s="122">
        <f t="shared" si="114"/>
        <v>2.885999999931755E-2</v>
      </c>
      <c r="BW117" s="121"/>
      <c r="BX117" s="120">
        <f t="shared" si="115"/>
        <v>-2223.0469200000007</v>
      </c>
      <c r="BY117" s="123">
        <v>1360.011</v>
      </c>
      <c r="BZ117" s="111">
        <f t="shared" si="76"/>
        <v>0</v>
      </c>
      <c r="CA117" s="122">
        <f t="shared" si="116"/>
        <v>0</v>
      </c>
      <c r="CB117" s="121"/>
      <c r="CC117" s="120">
        <f t="shared" si="117"/>
        <v>-2223.0469200000007</v>
      </c>
      <c r="CD117" s="192">
        <v>1360.03</v>
      </c>
      <c r="CE117" s="111">
        <f t="shared" si="118"/>
        <v>1.9000000000005457E-2</v>
      </c>
      <c r="CF117" s="122">
        <f t="shared" si="119"/>
        <v>9.1390000000026242E-2</v>
      </c>
      <c r="CG117" s="121"/>
      <c r="CH117" s="120">
        <f t="shared" si="120"/>
        <v>-2222.9555300000006</v>
      </c>
      <c r="CI117" s="123"/>
      <c r="CJ117" s="111"/>
      <c r="CK117" s="122">
        <f t="shared" si="137"/>
        <v>0</v>
      </c>
      <c r="CL117" s="121"/>
      <c r="CM117" s="120">
        <f t="shared" si="138"/>
        <v>-2222.9555300000006</v>
      </c>
      <c r="CN117" s="121"/>
      <c r="CO117" s="152">
        <f t="shared" si="121"/>
        <v>-2222.9555300000006</v>
      </c>
      <c r="CP117" s="121"/>
      <c r="CQ117" s="152">
        <f t="shared" si="122"/>
        <v>-2222.9555300000006</v>
      </c>
      <c r="CR117" s="121"/>
      <c r="CS117" s="196">
        <f t="shared" si="123"/>
        <v>-2222.9555300000006</v>
      </c>
      <c r="CT117" s="121"/>
      <c r="CU117" s="196">
        <f t="shared" si="124"/>
        <v>-2222.9555300000006</v>
      </c>
      <c r="CV117" s="121"/>
      <c r="CW117" s="196">
        <f t="shared" si="125"/>
        <v>-2222.9555300000006</v>
      </c>
      <c r="CX117" s="121"/>
      <c r="CY117" s="196">
        <f t="shared" si="126"/>
        <v>-2222.9555300000006</v>
      </c>
      <c r="CZ117" s="121"/>
      <c r="DA117" s="196">
        <f t="shared" si="127"/>
        <v>-2222.9555300000006</v>
      </c>
      <c r="DB117" s="121"/>
      <c r="DC117" s="196">
        <f t="shared" si="128"/>
        <v>-2222.9555300000006</v>
      </c>
      <c r="DD117" s="121"/>
      <c r="DE117" s="196">
        <f t="shared" si="150"/>
        <v>-2222.9555300000006</v>
      </c>
      <c r="DF117" s="121"/>
      <c r="DG117" s="196">
        <f t="shared" si="151"/>
        <v>-2222.9555300000006</v>
      </c>
      <c r="DH117" s="121"/>
      <c r="DI117" s="196">
        <f t="shared" si="152"/>
        <v>-2222.9555300000006</v>
      </c>
      <c r="DJ117" s="121"/>
      <c r="DK117" s="196">
        <f t="shared" si="153"/>
        <v>-2222.9555300000006</v>
      </c>
      <c r="DL117" s="121"/>
      <c r="DM117" s="196">
        <f t="shared" si="154"/>
        <v>-2222.9555300000006</v>
      </c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29"/>
        <v>0</v>
      </c>
      <c r="J118" s="224">
        <f t="shared" si="130"/>
        <v>0</v>
      </c>
      <c r="K118" s="225">
        <v>0</v>
      </c>
      <c r="L118" s="96">
        <f t="shared" si="131"/>
        <v>0</v>
      </c>
      <c r="M118" s="224">
        <f t="shared" si="132"/>
        <v>0</v>
      </c>
      <c r="N118" s="224">
        <f t="shared" si="133"/>
        <v>0</v>
      </c>
      <c r="O118" s="224">
        <v>0</v>
      </c>
      <c r="P118" s="226">
        <f t="shared" si="134"/>
        <v>0</v>
      </c>
      <c r="Q118" s="96">
        <v>0</v>
      </c>
      <c r="R118" s="96">
        <f t="shared" si="82"/>
        <v>0</v>
      </c>
      <c r="S118" s="224">
        <f t="shared" si="83"/>
        <v>0</v>
      </c>
      <c r="T118" s="224"/>
      <c r="U118" s="226">
        <f t="shared" si="84"/>
        <v>0</v>
      </c>
      <c r="V118" s="96">
        <v>0</v>
      </c>
      <c r="W118" s="96">
        <f t="shared" si="85"/>
        <v>0</v>
      </c>
      <c r="X118" s="224">
        <f t="shared" si="86"/>
        <v>0</v>
      </c>
      <c r="Y118" s="224"/>
      <c r="Z118" s="226">
        <f t="shared" si="87"/>
        <v>0</v>
      </c>
      <c r="AA118" s="96">
        <f>VLOOKUP(B118,Лист3!$A$2:$C$175,3,FALSE)</f>
        <v>0</v>
      </c>
      <c r="AB118" s="96">
        <f t="shared" si="88"/>
        <v>0</v>
      </c>
      <c r="AC118" s="224">
        <f t="shared" si="89"/>
        <v>0</v>
      </c>
      <c r="AD118" s="224"/>
      <c r="AE118" s="226">
        <f t="shared" si="90"/>
        <v>0</v>
      </c>
      <c r="AF118" s="96">
        <f>VLOOKUP(A118,Лист4!$A$2:$F$175,6,FALSE)</f>
        <v>0</v>
      </c>
      <c r="AG118" s="96">
        <f t="shared" si="91"/>
        <v>0</v>
      </c>
      <c r="AH118" s="224">
        <f t="shared" si="92"/>
        <v>0</v>
      </c>
      <c r="AI118" s="224"/>
      <c r="AJ118" s="226">
        <f t="shared" si="93"/>
        <v>0</v>
      </c>
      <c r="AK118" s="96">
        <f>VLOOKUP(A118,Лист6!$A$2:$F$175,6,FALSE)</f>
        <v>0</v>
      </c>
      <c r="AL118" s="96">
        <f t="shared" si="94"/>
        <v>0</v>
      </c>
      <c r="AM118" s="224">
        <f t="shared" si="95"/>
        <v>0</v>
      </c>
      <c r="AN118" s="224"/>
      <c r="AO118" s="226">
        <f t="shared" si="96"/>
        <v>0</v>
      </c>
      <c r="AP118" s="91">
        <v>0</v>
      </c>
      <c r="AQ118" s="96">
        <f t="shared" si="97"/>
        <v>0</v>
      </c>
      <c r="AR118" s="96">
        <f t="shared" si="98"/>
        <v>0</v>
      </c>
      <c r="AS118" s="96"/>
      <c r="AT118" s="226">
        <f t="shared" si="99"/>
        <v>0</v>
      </c>
      <c r="AU118" s="91">
        <v>0</v>
      </c>
      <c r="AV118" s="96">
        <f t="shared" si="100"/>
        <v>0</v>
      </c>
      <c r="AW118" s="224">
        <f t="shared" si="101"/>
        <v>0</v>
      </c>
      <c r="AX118" s="96"/>
      <c r="AY118" s="226">
        <f t="shared" si="102"/>
        <v>0</v>
      </c>
      <c r="AZ118" s="91">
        <v>0</v>
      </c>
      <c r="BA118" s="96">
        <f t="shared" si="146"/>
        <v>0</v>
      </c>
      <c r="BB118" s="224">
        <f t="shared" si="136"/>
        <v>0</v>
      </c>
      <c r="BC118" s="96"/>
      <c r="BD118" s="226">
        <f t="shared" si="103"/>
        <v>0</v>
      </c>
      <c r="BE118" s="91">
        <v>0</v>
      </c>
      <c r="BF118" s="96">
        <f t="shared" si="104"/>
        <v>0</v>
      </c>
      <c r="BG118" s="224">
        <f t="shared" si="105"/>
        <v>0</v>
      </c>
      <c r="BH118" s="96"/>
      <c r="BI118" s="226">
        <f t="shared" si="106"/>
        <v>0</v>
      </c>
      <c r="BJ118" s="91">
        <v>0</v>
      </c>
      <c r="BK118" s="96">
        <f t="shared" si="107"/>
        <v>0</v>
      </c>
      <c r="BL118" s="224">
        <f t="shared" si="108"/>
        <v>0</v>
      </c>
      <c r="BM118" s="96"/>
      <c r="BN118" s="226">
        <f t="shared" si="109"/>
        <v>0</v>
      </c>
      <c r="BO118" s="91">
        <v>0</v>
      </c>
      <c r="BP118" s="96">
        <f t="shared" si="110"/>
        <v>0</v>
      </c>
      <c r="BQ118" s="224">
        <f t="shared" si="111"/>
        <v>0</v>
      </c>
      <c r="BR118" s="96"/>
      <c r="BS118" s="226">
        <f t="shared" si="112"/>
        <v>0</v>
      </c>
      <c r="BT118" s="91">
        <v>0</v>
      </c>
      <c r="BU118" s="96">
        <f t="shared" si="113"/>
        <v>0</v>
      </c>
      <c r="BV118" s="224">
        <f t="shared" si="114"/>
        <v>0</v>
      </c>
      <c r="BW118" s="96"/>
      <c r="BX118" s="226">
        <f t="shared" si="115"/>
        <v>0</v>
      </c>
      <c r="BY118" s="91"/>
      <c r="BZ118" s="217">
        <f t="shared" si="76"/>
        <v>0</v>
      </c>
      <c r="CA118" s="224">
        <f t="shared" si="116"/>
        <v>0</v>
      </c>
      <c r="CB118" s="96"/>
      <c r="CC118" s="226">
        <f t="shared" si="117"/>
        <v>0</v>
      </c>
      <c r="CD118" s="91">
        <v>0</v>
      </c>
      <c r="CE118" s="217">
        <f t="shared" si="118"/>
        <v>0</v>
      </c>
      <c r="CF118" s="224">
        <f t="shared" si="119"/>
        <v>0</v>
      </c>
      <c r="CG118" s="96"/>
      <c r="CH118" s="226">
        <f t="shared" si="120"/>
        <v>0</v>
      </c>
      <c r="CI118" s="91">
        <v>0</v>
      </c>
      <c r="CJ118" s="217">
        <f t="shared" si="139"/>
        <v>0</v>
      </c>
      <c r="CK118" s="224">
        <f t="shared" si="137"/>
        <v>0</v>
      </c>
      <c r="CL118" s="96"/>
      <c r="CM118" s="287">
        <f t="shared" si="138"/>
        <v>0</v>
      </c>
      <c r="CN118" s="217"/>
      <c r="CO118" s="289">
        <f t="shared" si="121"/>
        <v>0</v>
      </c>
      <c r="CP118" s="217"/>
      <c r="CQ118" s="289">
        <f t="shared" si="122"/>
        <v>0</v>
      </c>
      <c r="CR118" s="217"/>
      <c r="CS118" s="289">
        <f t="shared" si="123"/>
        <v>0</v>
      </c>
      <c r="CT118" s="217"/>
      <c r="CU118" s="289">
        <f t="shared" si="124"/>
        <v>0</v>
      </c>
      <c r="CV118" s="217"/>
      <c r="CW118" s="289">
        <f t="shared" si="125"/>
        <v>0</v>
      </c>
      <c r="CX118" s="217"/>
      <c r="CY118" s="289">
        <f t="shared" si="126"/>
        <v>0</v>
      </c>
      <c r="CZ118" s="217"/>
      <c r="DA118" s="289">
        <f t="shared" si="127"/>
        <v>0</v>
      </c>
      <c r="DB118" s="217"/>
      <c r="DC118" s="289">
        <f t="shared" si="128"/>
        <v>0</v>
      </c>
      <c r="DD118" s="217"/>
      <c r="DE118" s="289">
        <f t="shared" si="150"/>
        <v>0</v>
      </c>
      <c r="DF118" s="217"/>
      <c r="DG118" s="289">
        <f t="shared" si="151"/>
        <v>0</v>
      </c>
      <c r="DH118" s="217"/>
      <c r="DI118" s="289">
        <f t="shared" si="152"/>
        <v>0</v>
      </c>
      <c r="DJ118" s="217"/>
      <c r="DK118" s="289">
        <f t="shared" si="153"/>
        <v>0</v>
      </c>
      <c r="DL118" s="217"/>
      <c r="DM118" s="289">
        <f t="shared" si="154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29"/>
        <v>156.04000000000002</v>
      </c>
      <c r="J119" s="224">
        <f t="shared" si="130"/>
        <v>652.24720000000002</v>
      </c>
      <c r="K119" s="225">
        <v>673.077</v>
      </c>
      <c r="L119" s="96">
        <f t="shared" si="131"/>
        <v>67.025999999999954</v>
      </c>
      <c r="M119" s="224">
        <f t="shared" si="132"/>
        <v>304.29803999999979</v>
      </c>
      <c r="N119" s="224">
        <f t="shared" si="133"/>
        <v>956.54523999999981</v>
      </c>
      <c r="O119" s="224">
        <v>0</v>
      </c>
      <c r="P119" s="226">
        <f t="shared" si="134"/>
        <v>956.54523999999981</v>
      </c>
      <c r="Q119" s="96">
        <v>673.09100000000001</v>
      </c>
      <c r="R119" s="96">
        <f t="shared" si="82"/>
        <v>1.4000000000010004E-2</v>
      </c>
      <c r="S119" s="224">
        <f t="shared" si="83"/>
        <v>6.3560000000045427E-2</v>
      </c>
      <c r="T119" s="224"/>
      <c r="U119" s="226">
        <f t="shared" si="84"/>
        <v>956.60879999999986</v>
      </c>
      <c r="V119" s="96">
        <v>673.09100000000001</v>
      </c>
      <c r="W119" s="96">
        <f t="shared" si="85"/>
        <v>0</v>
      </c>
      <c r="X119" s="224">
        <f t="shared" si="86"/>
        <v>0</v>
      </c>
      <c r="Y119" s="224"/>
      <c r="Z119" s="226">
        <f t="shared" si="87"/>
        <v>956.60879999999986</v>
      </c>
      <c r="AA119" s="96">
        <f>VLOOKUP(B119,Лист3!$A$2:$C$175,3,FALSE)</f>
        <v>673.09100000000001</v>
      </c>
      <c r="AB119" s="96">
        <f t="shared" si="88"/>
        <v>0</v>
      </c>
      <c r="AC119" s="224">
        <f t="shared" si="89"/>
        <v>0</v>
      </c>
      <c r="AD119" s="224"/>
      <c r="AE119" s="226">
        <f t="shared" si="90"/>
        <v>956.60879999999986</v>
      </c>
      <c r="AF119" s="96">
        <f>VLOOKUP(A119,Лист4!$A$2:$F$175,6,FALSE)</f>
        <v>673.09100000000001</v>
      </c>
      <c r="AG119" s="96">
        <f t="shared" si="91"/>
        <v>0</v>
      </c>
      <c r="AH119" s="224">
        <f t="shared" si="92"/>
        <v>0</v>
      </c>
      <c r="AI119" s="224"/>
      <c r="AJ119" s="226">
        <f t="shared" si="93"/>
        <v>956.60879999999986</v>
      </c>
      <c r="AK119" s="96">
        <f>VLOOKUP(A119,Лист6!$A$2:$F$175,6,FALSE)</f>
        <v>685.04200000000003</v>
      </c>
      <c r="AL119" s="96">
        <f t="shared" si="94"/>
        <v>11.951000000000022</v>
      </c>
      <c r="AM119" s="224">
        <f t="shared" si="95"/>
        <v>54.257540000000098</v>
      </c>
      <c r="AN119" s="224"/>
      <c r="AO119" s="226">
        <f t="shared" si="96"/>
        <v>1010.8663399999999</v>
      </c>
      <c r="AP119" s="91">
        <v>819.02300000000002</v>
      </c>
      <c r="AQ119" s="96">
        <f t="shared" si="97"/>
        <v>133.98099999999999</v>
      </c>
      <c r="AR119" s="96">
        <f t="shared" si="98"/>
        <v>608.27373999999998</v>
      </c>
      <c r="AS119" s="96"/>
      <c r="AT119" s="226">
        <f t="shared" si="99"/>
        <v>1619.1400799999999</v>
      </c>
      <c r="AU119" s="91">
        <v>918.07600000000002</v>
      </c>
      <c r="AV119" s="96">
        <f t="shared" si="100"/>
        <v>99.052999999999997</v>
      </c>
      <c r="AW119" s="224">
        <f t="shared" si="101"/>
        <v>449.70062000000001</v>
      </c>
      <c r="AX119" s="96"/>
      <c r="AY119" s="226">
        <f t="shared" si="102"/>
        <v>2068.8406999999997</v>
      </c>
      <c r="AZ119" s="91">
        <v>944.05499999999995</v>
      </c>
      <c r="BA119" s="96">
        <f t="shared" si="146"/>
        <v>25.978999999999928</v>
      </c>
      <c r="BB119" s="224">
        <f t="shared" si="136"/>
        <v>124.95898999999964</v>
      </c>
      <c r="BC119" s="96"/>
      <c r="BD119" s="226">
        <f t="shared" si="103"/>
        <v>2193.7996899999994</v>
      </c>
      <c r="BE119" s="91">
        <v>957.08399999999995</v>
      </c>
      <c r="BF119" s="96">
        <f t="shared" si="104"/>
        <v>13.028999999999996</v>
      </c>
      <c r="BG119" s="224">
        <f t="shared" si="105"/>
        <v>62.669489999999975</v>
      </c>
      <c r="BH119" s="96"/>
      <c r="BI119" s="226">
        <f t="shared" si="106"/>
        <v>2256.4691799999991</v>
      </c>
      <c r="BJ119" s="91">
        <v>976.03599999999994</v>
      </c>
      <c r="BK119" s="96">
        <f t="shared" si="107"/>
        <v>18.951999999999998</v>
      </c>
      <c r="BL119" s="224">
        <f t="shared" si="108"/>
        <v>91.159119999999987</v>
      </c>
      <c r="BM119" s="96"/>
      <c r="BN119" s="226">
        <f t="shared" si="109"/>
        <v>2347.6282999999989</v>
      </c>
      <c r="BO119" s="91">
        <v>982.00400000000002</v>
      </c>
      <c r="BP119" s="96">
        <f t="shared" si="110"/>
        <v>5.9680000000000746</v>
      </c>
      <c r="BQ119" s="224">
        <f t="shared" si="111"/>
        <v>28.706080000000355</v>
      </c>
      <c r="BR119" s="96"/>
      <c r="BS119" s="226">
        <f t="shared" si="112"/>
        <v>2376.3343799999993</v>
      </c>
      <c r="BT119" s="91">
        <v>982.00400000000002</v>
      </c>
      <c r="BU119" s="96">
        <f t="shared" si="113"/>
        <v>0</v>
      </c>
      <c r="BV119" s="224">
        <f t="shared" si="114"/>
        <v>0</v>
      </c>
      <c r="BW119" s="96"/>
      <c r="BX119" s="226">
        <f t="shared" si="115"/>
        <v>2376.3343799999993</v>
      </c>
      <c r="BY119" s="91">
        <v>982.00400000000002</v>
      </c>
      <c r="BZ119" s="217">
        <f t="shared" si="76"/>
        <v>0</v>
      </c>
      <c r="CA119" s="224">
        <f t="shared" si="116"/>
        <v>0</v>
      </c>
      <c r="CB119" s="96"/>
      <c r="CC119" s="226">
        <f t="shared" si="117"/>
        <v>2376.3343799999993</v>
      </c>
      <c r="CD119" s="91">
        <v>982.00400000000002</v>
      </c>
      <c r="CE119" s="217">
        <f t="shared" si="118"/>
        <v>0</v>
      </c>
      <c r="CF119" s="224">
        <f t="shared" si="119"/>
        <v>0</v>
      </c>
      <c r="CG119" s="96"/>
      <c r="CH119" s="226">
        <f t="shared" si="120"/>
        <v>2376.3343799999993</v>
      </c>
      <c r="CI119" s="91">
        <v>982.00400000000002</v>
      </c>
      <c r="CJ119" s="217">
        <f t="shared" si="139"/>
        <v>0</v>
      </c>
      <c r="CK119" s="224">
        <f t="shared" si="137"/>
        <v>0</v>
      </c>
      <c r="CL119" s="96"/>
      <c r="CM119" s="287">
        <f t="shared" si="138"/>
        <v>2376.3343799999993</v>
      </c>
      <c r="CN119" s="217"/>
      <c r="CO119" s="289">
        <f t="shared" si="121"/>
        <v>2376.3343799999993</v>
      </c>
      <c r="CP119" s="217"/>
      <c r="CQ119" s="289">
        <f t="shared" si="122"/>
        <v>2376.3343799999993</v>
      </c>
      <c r="CR119" s="217"/>
      <c r="CS119" s="289">
        <f t="shared" si="123"/>
        <v>2376.3343799999993</v>
      </c>
      <c r="CT119" s="217"/>
      <c r="CU119" s="289">
        <f t="shared" si="124"/>
        <v>2376.3343799999993</v>
      </c>
      <c r="CV119" s="217"/>
      <c r="CW119" s="289">
        <f t="shared" si="125"/>
        <v>2376.3343799999993</v>
      </c>
      <c r="CX119" s="217"/>
      <c r="CY119" s="289">
        <f t="shared" si="126"/>
        <v>2376.3343799999993</v>
      </c>
      <c r="CZ119" s="217"/>
      <c r="DA119" s="289">
        <f t="shared" si="127"/>
        <v>2376.3343799999993</v>
      </c>
      <c r="DB119" s="217"/>
      <c r="DC119" s="289">
        <f t="shared" si="128"/>
        <v>2376.3343799999993</v>
      </c>
      <c r="DD119" s="217"/>
      <c r="DE119" s="289">
        <f t="shared" si="150"/>
        <v>2376.3343799999993</v>
      </c>
      <c r="DF119" s="217"/>
      <c r="DG119" s="289">
        <f t="shared" si="151"/>
        <v>2376.3343799999993</v>
      </c>
      <c r="DH119" s="217"/>
      <c r="DI119" s="289">
        <f t="shared" si="152"/>
        <v>2376.3343799999993</v>
      </c>
      <c r="DJ119" s="217"/>
      <c r="DK119" s="289">
        <f t="shared" si="153"/>
        <v>2376.3343799999993</v>
      </c>
      <c r="DL119" s="217"/>
      <c r="DM119" s="289">
        <f t="shared" si="154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29"/>
        <v>6.05</v>
      </c>
      <c r="J120" s="224">
        <f t="shared" si="130"/>
        <v>25.288999999999998</v>
      </c>
      <c r="K120" s="225">
        <v>164.05099999999999</v>
      </c>
      <c r="L120" s="96">
        <f t="shared" si="131"/>
        <v>158.00099999999998</v>
      </c>
      <c r="M120" s="224">
        <f t="shared" si="132"/>
        <v>717.32453999999984</v>
      </c>
      <c r="N120" s="224">
        <f t="shared" si="133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82"/>
        <v>0</v>
      </c>
      <c r="S120" s="224">
        <f t="shared" si="83"/>
        <v>0</v>
      </c>
      <c r="T120" s="224"/>
      <c r="U120" s="226">
        <f t="shared" si="84"/>
        <v>-757.46</v>
      </c>
      <c r="V120" s="96">
        <v>164.05099999999999</v>
      </c>
      <c r="W120" s="96">
        <f t="shared" si="85"/>
        <v>0</v>
      </c>
      <c r="X120" s="224">
        <f t="shared" si="86"/>
        <v>0</v>
      </c>
      <c r="Y120" s="224"/>
      <c r="Z120" s="226">
        <f t="shared" si="87"/>
        <v>-757.46</v>
      </c>
      <c r="AA120" s="96">
        <f>VLOOKUP(B120,Лист3!$A$2:$C$175,3,FALSE)</f>
        <v>165.06100000000001</v>
      </c>
      <c r="AB120" s="96">
        <f t="shared" si="88"/>
        <v>1.0100000000000193</v>
      </c>
      <c r="AC120" s="224">
        <f t="shared" si="89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91"/>
        <v>0</v>
      </c>
      <c r="AH120" s="224">
        <f t="shared" si="92"/>
        <v>0</v>
      </c>
      <c r="AI120" s="224"/>
      <c r="AJ120" s="226">
        <f t="shared" si="93"/>
        <v>-752.87459999999999</v>
      </c>
      <c r="AK120" s="96">
        <f>VLOOKUP(A120,Лист6!$A$2:$F$175,6,FALSE)</f>
        <v>166.04</v>
      </c>
      <c r="AL120" s="96">
        <f t="shared" si="94"/>
        <v>0.97899999999998499</v>
      </c>
      <c r="AM120" s="224">
        <f t="shared" si="95"/>
        <v>4.4446599999999323</v>
      </c>
      <c r="AN120" s="224"/>
      <c r="AO120" s="226">
        <f t="shared" si="96"/>
        <v>-748.4299400000001</v>
      </c>
      <c r="AP120" s="91">
        <v>188.06200000000001</v>
      </c>
      <c r="AQ120" s="96">
        <f t="shared" si="97"/>
        <v>22.02200000000002</v>
      </c>
      <c r="AR120" s="96">
        <f t="shared" si="98"/>
        <v>99.979880000000094</v>
      </c>
      <c r="AS120" s="96"/>
      <c r="AT120" s="226">
        <f t="shared" si="99"/>
        <v>-648.45006000000001</v>
      </c>
      <c r="AU120" s="91">
        <v>210</v>
      </c>
      <c r="AV120" s="96">
        <f t="shared" si="100"/>
        <v>21.937999999999988</v>
      </c>
      <c r="AW120" s="224">
        <f t="shared" si="101"/>
        <v>99.598519999999951</v>
      </c>
      <c r="AX120" s="96"/>
      <c r="AY120" s="226">
        <f t="shared" si="102"/>
        <v>-548.85154000000011</v>
      </c>
      <c r="AZ120" s="91">
        <v>223.053</v>
      </c>
      <c r="BA120" s="96">
        <f t="shared" si="146"/>
        <v>13.052999999999997</v>
      </c>
      <c r="BB120" s="224">
        <f t="shared" si="136"/>
        <v>62.784929999999981</v>
      </c>
      <c r="BC120" s="96"/>
      <c r="BD120" s="226">
        <f t="shared" si="103"/>
        <v>-486.06661000000014</v>
      </c>
      <c r="BE120" s="91">
        <v>227.089</v>
      </c>
      <c r="BF120" s="96">
        <f t="shared" si="104"/>
        <v>4.0360000000000014</v>
      </c>
      <c r="BG120" s="224">
        <f t="shared" si="105"/>
        <v>19.413160000000005</v>
      </c>
      <c r="BH120" s="96"/>
      <c r="BI120" s="226">
        <f t="shared" si="106"/>
        <v>-466.65345000000013</v>
      </c>
      <c r="BJ120" s="91">
        <v>234.035</v>
      </c>
      <c r="BK120" s="96">
        <f t="shared" si="107"/>
        <v>6.945999999999998</v>
      </c>
      <c r="BL120" s="224">
        <f t="shared" si="108"/>
        <v>33.410259999999987</v>
      </c>
      <c r="BM120" s="96"/>
      <c r="BN120" s="226">
        <f t="shared" si="109"/>
        <v>-433.24319000000014</v>
      </c>
      <c r="BO120" s="91">
        <v>237.09700000000001</v>
      </c>
      <c r="BP120" s="96">
        <f t="shared" si="110"/>
        <v>3.0620000000000118</v>
      </c>
      <c r="BQ120" s="224">
        <f t="shared" si="111"/>
        <v>14.728220000000055</v>
      </c>
      <c r="BR120" s="96"/>
      <c r="BS120" s="226">
        <f t="shared" si="112"/>
        <v>-418.51497000000006</v>
      </c>
      <c r="BT120" s="91">
        <v>238.023</v>
      </c>
      <c r="BU120" s="96">
        <f t="shared" si="113"/>
        <v>0.92599999999998772</v>
      </c>
      <c r="BV120" s="224">
        <f t="shared" si="114"/>
        <v>4.4540599999999406</v>
      </c>
      <c r="BW120" s="96"/>
      <c r="BX120" s="226">
        <f t="shared" si="115"/>
        <v>-414.06091000000015</v>
      </c>
      <c r="BY120" s="91">
        <v>238.023</v>
      </c>
      <c r="BZ120" s="217">
        <f t="shared" si="76"/>
        <v>0</v>
      </c>
      <c r="CA120" s="224">
        <f t="shared" si="116"/>
        <v>0</v>
      </c>
      <c r="CB120" s="96"/>
      <c r="CC120" s="226">
        <f t="shared" si="117"/>
        <v>-414.06091000000015</v>
      </c>
      <c r="CD120" s="91">
        <v>238.023</v>
      </c>
      <c r="CE120" s="217">
        <f t="shared" si="118"/>
        <v>0</v>
      </c>
      <c r="CF120" s="224">
        <f t="shared" si="119"/>
        <v>0</v>
      </c>
      <c r="CG120" s="96"/>
      <c r="CH120" s="226">
        <f t="shared" si="120"/>
        <v>-414.06091000000015</v>
      </c>
      <c r="CI120" s="91">
        <v>238.023</v>
      </c>
      <c r="CJ120" s="217">
        <f t="shared" si="139"/>
        <v>0</v>
      </c>
      <c r="CK120" s="224">
        <f t="shared" si="137"/>
        <v>0</v>
      </c>
      <c r="CL120" s="96"/>
      <c r="CM120" s="226">
        <f t="shared" si="138"/>
        <v>-414.06091000000015</v>
      </c>
      <c r="CN120" s="96"/>
      <c r="CO120" s="288">
        <f t="shared" si="121"/>
        <v>-414.06091000000015</v>
      </c>
      <c r="CP120" s="96"/>
      <c r="CQ120" s="288">
        <f t="shared" si="122"/>
        <v>-414.06091000000015</v>
      </c>
      <c r="CR120" s="96"/>
      <c r="CS120" s="289">
        <f t="shared" si="123"/>
        <v>-414.06091000000015</v>
      </c>
      <c r="CT120" s="96"/>
      <c r="CU120" s="289">
        <f t="shared" si="124"/>
        <v>-414.06091000000015</v>
      </c>
      <c r="CV120" s="96"/>
      <c r="CW120" s="289">
        <f t="shared" si="125"/>
        <v>-414.06091000000015</v>
      </c>
      <c r="CX120" s="96"/>
      <c r="CY120" s="289">
        <f t="shared" si="126"/>
        <v>-414.06091000000015</v>
      </c>
      <c r="CZ120" s="96"/>
      <c r="DA120" s="289">
        <f t="shared" si="127"/>
        <v>-414.06091000000015</v>
      </c>
      <c r="DB120" s="96"/>
      <c r="DC120" s="289">
        <f t="shared" si="128"/>
        <v>-414.06091000000015</v>
      </c>
      <c r="DD120" s="96"/>
      <c r="DE120" s="289">
        <f t="shared" si="150"/>
        <v>-414.06091000000015</v>
      </c>
      <c r="DF120" s="96"/>
      <c r="DG120" s="289">
        <f t="shared" si="151"/>
        <v>-414.06091000000015</v>
      </c>
      <c r="DH120" s="96"/>
      <c r="DI120" s="289">
        <f t="shared" si="152"/>
        <v>-414.06091000000015</v>
      </c>
      <c r="DJ120" s="96"/>
      <c r="DK120" s="289">
        <f t="shared" si="153"/>
        <v>-414.06091000000015</v>
      </c>
      <c r="DL120" s="96">
        <v>-414.06</v>
      </c>
      <c r="DM120" s="289">
        <f t="shared" si="154"/>
        <v>-9.1000000014673788E-4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29"/>
        <v>129.006</v>
      </c>
      <c r="J121" s="122">
        <f t="shared" si="130"/>
        <v>539.24507999999992</v>
      </c>
      <c r="K121" s="184">
        <v>665.05399999999997</v>
      </c>
      <c r="L121" s="121">
        <f t="shared" si="131"/>
        <v>536.048</v>
      </c>
      <c r="M121" s="122">
        <f t="shared" si="132"/>
        <v>2433.6579200000001</v>
      </c>
      <c r="N121" s="122">
        <f t="shared" si="133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82"/>
        <v>7.0000000000618456E-3</v>
      </c>
      <c r="S121" s="122">
        <f t="shared" si="83"/>
        <v>3.1780000000280778E-2</v>
      </c>
      <c r="T121" s="122"/>
      <c r="U121" s="120">
        <f t="shared" si="84"/>
        <v>-30.048219999999716</v>
      </c>
      <c r="V121" s="121">
        <v>673.07100000000003</v>
      </c>
      <c r="W121" s="121">
        <f t="shared" si="85"/>
        <v>8.0099999999999909</v>
      </c>
      <c r="X121" s="122">
        <f t="shared" si="86"/>
        <v>36.365399999999958</v>
      </c>
      <c r="Y121" s="122"/>
      <c r="Z121" s="120">
        <f t="shared" si="87"/>
        <v>6.317180000000242</v>
      </c>
      <c r="AA121" s="121">
        <f>VLOOKUP(B121,Лист3!$A$2:$C$175,3,FALSE)</f>
        <v>673.07899999999995</v>
      </c>
      <c r="AB121" s="121">
        <f t="shared" si="88"/>
        <v>7.9999999999245119E-3</v>
      </c>
      <c r="AC121" s="122">
        <f t="shared" si="89"/>
        <v>3.6319999999657286E-2</v>
      </c>
      <c r="AD121" s="122"/>
      <c r="AE121" s="120">
        <f t="shared" si="90"/>
        <v>6.3534999999998991</v>
      </c>
      <c r="AF121" s="121">
        <f>VLOOKUP(A121,Лист4!$A$2:$F$175,6,FALSE)</f>
        <v>673.08500000000004</v>
      </c>
      <c r="AG121" s="121">
        <f t="shared" si="91"/>
        <v>6.0000000000854925E-3</v>
      </c>
      <c r="AH121" s="122">
        <f t="shared" si="92"/>
        <v>2.7240000000388138E-2</v>
      </c>
      <c r="AI121" s="122"/>
      <c r="AJ121" s="120">
        <f t="shared" si="93"/>
        <v>6.3807400000002872</v>
      </c>
      <c r="AK121" s="121">
        <f>VLOOKUP(A121,Лист6!$A$2:$F$175,6,FALSE)</f>
        <v>732.01599999999996</v>
      </c>
      <c r="AL121" s="121">
        <f t="shared" si="94"/>
        <v>58.930999999999926</v>
      </c>
      <c r="AM121" s="122">
        <f t="shared" si="95"/>
        <v>267.54673999999966</v>
      </c>
      <c r="AN121" s="122"/>
      <c r="AO121" s="120">
        <f t="shared" si="96"/>
        <v>273.92747999999995</v>
      </c>
      <c r="AP121" s="123">
        <v>925.04</v>
      </c>
      <c r="AQ121" s="121">
        <f t="shared" si="97"/>
        <v>193.024</v>
      </c>
      <c r="AR121" s="121">
        <f t="shared" si="98"/>
        <v>876.32896000000005</v>
      </c>
      <c r="AS121" s="121"/>
      <c r="AT121" s="120">
        <f t="shared" si="99"/>
        <v>1150.2564400000001</v>
      </c>
      <c r="AU121" s="170">
        <v>1040.0060000000001</v>
      </c>
      <c r="AV121" s="121">
        <f t="shared" si="100"/>
        <v>114.96600000000012</v>
      </c>
      <c r="AW121" s="122">
        <f t="shared" si="101"/>
        <v>521.94564000000059</v>
      </c>
      <c r="AX121" s="121"/>
      <c r="AY121" s="144">
        <f t="shared" si="102"/>
        <v>1672.2020800000007</v>
      </c>
      <c r="AZ121" s="123"/>
      <c r="BA121" s="121"/>
      <c r="BB121" s="122">
        <f t="shared" si="136"/>
        <v>0</v>
      </c>
      <c r="BC121" s="121">
        <v>1200</v>
      </c>
      <c r="BD121" s="180">
        <f t="shared" si="103"/>
        <v>472.20208000000071</v>
      </c>
      <c r="BE121" s="123"/>
      <c r="BF121" s="121">
        <f t="shared" si="104"/>
        <v>0</v>
      </c>
      <c r="BG121" s="122">
        <f t="shared" si="105"/>
        <v>0</v>
      </c>
      <c r="BH121" s="121"/>
      <c r="BI121" s="120">
        <f t="shared" si="106"/>
        <v>472.20208000000071</v>
      </c>
      <c r="BJ121" s="123"/>
      <c r="BK121" s="121">
        <f t="shared" si="107"/>
        <v>0</v>
      </c>
      <c r="BL121" s="122">
        <f t="shared" si="108"/>
        <v>0</v>
      </c>
      <c r="BM121" s="121"/>
      <c r="BN121" s="196">
        <f t="shared" si="109"/>
        <v>472.20208000000071</v>
      </c>
      <c r="BO121" s="123"/>
      <c r="BP121" s="121">
        <f t="shared" si="110"/>
        <v>0</v>
      </c>
      <c r="BQ121" s="122">
        <f t="shared" si="111"/>
        <v>0</v>
      </c>
      <c r="BR121" s="121"/>
      <c r="BS121" s="120">
        <f t="shared" si="112"/>
        <v>472.20208000000071</v>
      </c>
      <c r="BT121" s="123"/>
      <c r="BU121" s="121">
        <f t="shared" si="113"/>
        <v>0</v>
      </c>
      <c r="BV121" s="122">
        <f t="shared" si="114"/>
        <v>0</v>
      </c>
      <c r="BW121" s="121"/>
      <c r="BX121" s="120">
        <f t="shared" si="115"/>
        <v>472.20208000000071</v>
      </c>
      <c r="BY121" s="123"/>
      <c r="BZ121" s="111">
        <f t="shared" si="76"/>
        <v>0</v>
      </c>
      <c r="CA121" s="122">
        <f t="shared" si="116"/>
        <v>0</v>
      </c>
      <c r="CB121" s="121"/>
      <c r="CC121" s="120">
        <f t="shared" si="117"/>
        <v>472.20208000000071</v>
      </c>
      <c r="CD121" s="123"/>
      <c r="CE121" s="111">
        <f t="shared" si="118"/>
        <v>0</v>
      </c>
      <c r="CF121" s="122">
        <f t="shared" si="119"/>
        <v>0</v>
      </c>
      <c r="CG121" s="121"/>
      <c r="CH121" s="120">
        <f t="shared" si="120"/>
        <v>472.20208000000071</v>
      </c>
      <c r="CI121" s="123"/>
      <c r="CJ121" s="111">
        <f t="shared" si="139"/>
        <v>0</v>
      </c>
      <c r="CK121" s="122">
        <f t="shared" si="137"/>
        <v>0</v>
      </c>
      <c r="CL121" s="121"/>
      <c r="CM121" s="120">
        <f t="shared" si="138"/>
        <v>472.20208000000071</v>
      </c>
      <c r="CN121" s="121"/>
      <c r="CO121" s="196">
        <f t="shared" si="121"/>
        <v>472.20208000000071</v>
      </c>
      <c r="CP121" s="111"/>
      <c r="CQ121" s="196">
        <f t="shared" si="122"/>
        <v>472.20208000000071</v>
      </c>
      <c r="CR121" s="111"/>
      <c r="CS121" s="196">
        <f t="shared" si="123"/>
        <v>472.20208000000071</v>
      </c>
      <c r="CT121" s="111"/>
      <c r="CU121" s="196">
        <f t="shared" si="124"/>
        <v>472.20208000000071</v>
      </c>
      <c r="CV121" s="111"/>
      <c r="CW121" s="196">
        <f t="shared" si="125"/>
        <v>472.20208000000071</v>
      </c>
      <c r="CX121" s="111"/>
      <c r="CY121" s="196">
        <f t="shared" si="126"/>
        <v>472.20208000000071</v>
      </c>
      <c r="CZ121" s="111"/>
      <c r="DA121" s="196">
        <f t="shared" si="127"/>
        <v>472.20208000000071</v>
      </c>
      <c r="DB121" s="111"/>
      <c r="DC121" s="196">
        <f t="shared" si="128"/>
        <v>472.20208000000071</v>
      </c>
      <c r="DD121" s="111"/>
      <c r="DE121" s="196">
        <f t="shared" si="150"/>
        <v>472.20208000000071</v>
      </c>
      <c r="DF121" s="111"/>
      <c r="DG121" s="196">
        <f t="shared" si="151"/>
        <v>472.20208000000071</v>
      </c>
      <c r="DH121" s="111"/>
      <c r="DI121" s="196">
        <f t="shared" si="152"/>
        <v>472.20208000000071</v>
      </c>
      <c r="DJ121" s="111"/>
      <c r="DK121" s="196">
        <f t="shared" si="153"/>
        <v>472.20208000000071</v>
      </c>
      <c r="DL121" s="111"/>
      <c r="DM121" s="196">
        <f t="shared" si="154"/>
        <v>472.20208000000071</v>
      </c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29"/>
        <v>2195.9560000000001</v>
      </c>
      <c r="J122" s="122">
        <f t="shared" si="130"/>
        <v>9179.0960799999993</v>
      </c>
      <c r="K122" s="184">
        <v>9337.0210000000006</v>
      </c>
      <c r="L122" s="121">
        <f t="shared" si="131"/>
        <v>630.96700000000055</v>
      </c>
      <c r="M122" s="122">
        <f t="shared" si="132"/>
        <v>2864.5901800000024</v>
      </c>
      <c r="N122" s="122">
        <f t="shared" si="133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82"/>
        <v>528.05999999999949</v>
      </c>
      <c r="S122" s="122">
        <f t="shared" si="83"/>
        <v>2397.3923999999979</v>
      </c>
      <c r="T122" s="122"/>
      <c r="U122" s="133">
        <f t="shared" si="84"/>
        <v>1875.9423999999979</v>
      </c>
      <c r="V122" s="121">
        <v>10572.097</v>
      </c>
      <c r="W122" s="134">
        <f t="shared" si="85"/>
        <v>707.01599999999962</v>
      </c>
      <c r="X122" s="135">
        <f t="shared" si="86"/>
        <v>3209.8526399999982</v>
      </c>
      <c r="Y122" s="135">
        <v>2604</v>
      </c>
      <c r="Z122" s="133">
        <f t="shared" si="87"/>
        <v>2481.7950399999963</v>
      </c>
      <c r="AA122" s="134">
        <v>11241.03</v>
      </c>
      <c r="AB122" s="134">
        <f t="shared" si="88"/>
        <v>668.9330000000009</v>
      </c>
      <c r="AC122" s="135">
        <f t="shared" si="89"/>
        <v>3036.9558200000042</v>
      </c>
      <c r="AD122" s="135">
        <v>6784</v>
      </c>
      <c r="AE122" s="133">
        <f t="shared" si="90"/>
        <v>-1265.2491399999999</v>
      </c>
      <c r="AF122" s="134">
        <f>VLOOKUP(A122,Лист4!$A$2:$F$175,6,FALSE)</f>
        <v>11619.079</v>
      </c>
      <c r="AG122" s="134">
        <f t="shared" si="91"/>
        <v>378.04899999999907</v>
      </c>
      <c r="AH122" s="135">
        <f t="shared" si="92"/>
        <v>1716.3424599999958</v>
      </c>
      <c r="AI122" s="135">
        <v>1864</v>
      </c>
      <c r="AJ122" s="133">
        <f t="shared" si="93"/>
        <v>-1412.9066800000041</v>
      </c>
      <c r="AK122" s="134">
        <f>VLOOKUP(A122,Лист6!$A$2:$F$175,6,FALSE)</f>
        <v>11896.061</v>
      </c>
      <c r="AL122" s="134">
        <f t="shared" si="94"/>
        <v>276.98199999999997</v>
      </c>
      <c r="AM122" s="135">
        <f t="shared" si="95"/>
        <v>1257.4982799999998</v>
      </c>
      <c r="AN122" s="135">
        <v>1366</v>
      </c>
      <c r="AO122" s="133">
        <f t="shared" si="96"/>
        <v>-1521.4084000000043</v>
      </c>
      <c r="AP122" s="162">
        <v>11941.092000000001</v>
      </c>
      <c r="AQ122" s="134">
        <f t="shared" si="97"/>
        <v>45.031000000000859</v>
      </c>
      <c r="AR122" s="134">
        <f t="shared" si="98"/>
        <v>204.4407400000039</v>
      </c>
      <c r="AS122" s="134">
        <f>227</f>
        <v>227</v>
      </c>
      <c r="AT122" s="147">
        <f t="shared" si="99"/>
        <v>-1543.9676600000005</v>
      </c>
      <c r="AU122" s="136"/>
      <c r="AV122" s="134"/>
      <c r="AW122" s="135"/>
      <c r="AX122" s="134"/>
      <c r="AY122" s="133">
        <f t="shared" si="102"/>
        <v>-1543.9676600000005</v>
      </c>
      <c r="AZ122" s="136"/>
      <c r="BA122" s="134">
        <f t="shared" si="146"/>
        <v>0</v>
      </c>
      <c r="BB122" s="122">
        <f t="shared" si="136"/>
        <v>0</v>
      </c>
      <c r="BC122" s="134">
        <v>351</v>
      </c>
      <c r="BD122" s="133">
        <f t="shared" si="103"/>
        <v>-1894.9676600000005</v>
      </c>
      <c r="BE122" s="136"/>
      <c r="BF122" s="134">
        <f t="shared" si="104"/>
        <v>0</v>
      </c>
      <c r="BG122" s="122">
        <f t="shared" si="105"/>
        <v>0</v>
      </c>
      <c r="BH122" s="134">
        <v>222</v>
      </c>
      <c r="BI122" s="133">
        <f t="shared" si="106"/>
        <v>-2116.9676600000003</v>
      </c>
      <c r="BJ122" s="136"/>
      <c r="BK122" s="134">
        <f t="shared" si="107"/>
        <v>0</v>
      </c>
      <c r="BL122" s="122">
        <f t="shared" si="108"/>
        <v>0</v>
      </c>
      <c r="BM122" s="134"/>
      <c r="BN122" s="157">
        <f t="shared" si="109"/>
        <v>-2116.9676600000003</v>
      </c>
      <c r="BO122" s="136"/>
      <c r="BP122" s="121">
        <f t="shared" si="110"/>
        <v>0</v>
      </c>
      <c r="BQ122" s="122">
        <f t="shared" si="111"/>
        <v>0</v>
      </c>
      <c r="BR122" s="134"/>
      <c r="BS122" s="120">
        <f t="shared" si="112"/>
        <v>-2116.9676600000003</v>
      </c>
      <c r="BT122" s="136"/>
      <c r="BU122" s="121">
        <f t="shared" si="113"/>
        <v>0</v>
      </c>
      <c r="BV122" s="122">
        <f t="shared" si="114"/>
        <v>0</v>
      </c>
      <c r="BW122" s="134"/>
      <c r="BX122" s="120">
        <f t="shared" si="115"/>
        <v>-2116.9676600000003</v>
      </c>
      <c r="BY122" s="136"/>
      <c r="BZ122" s="111">
        <f t="shared" si="76"/>
        <v>0</v>
      </c>
      <c r="CA122" s="122">
        <f t="shared" si="116"/>
        <v>0</v>
      </c>
      <c r="CB122" s="134"/>
      <c r="CC122" s="120">
        <f t="shared" si="117"/>
        <v>-2116.9676600000003</v>
      </c>
      <c r="CD122" s="136"/>
      <c r="CE122" s="111">
        <f t="shared" si="118"/>
        <v>0</v>
      </c>
      <c r="CF122" s="122">
        <f t="shared" si="119"/>
        <v>0</v>
      </c>
      <c r="CG122" s="134"/>
      <c r="CH122" s="120">
        <f t="shared" si="120"/>
        <v>-2116.9676600000003</v>
      </c>
      <c r="CI122" s="136"/>
      <c r="CJ122" s="111">
        <f t="shared" si="139"/>
        <v>0</v>
      </c>
      <c r="CK122" s="122">
        <f t="shared" si="137"/>
        <v>0</v>
      </c>
      <c r="CL122" s="134"/>
      <c r="CM122" s="120">
        <f t="shared" si="138"/>
        <v>-2116.9676600000003</v>
      </c>
      <c r="CN122" s="134"/>
      <c r="CO122" s="152">
        <f t="shared" si="121"/>
        <v>-2116.9676600000003</v>
      </c>
      <c r="CP122" s="134"/>
      <c r="CQ122" s="152">
        <f t="shared" si="122"/>
        <v>-2116.9676600000003</v>
      </c>
      <c r="CR122" s="134"/>
      <c r="CS122" s="196">
        <f t="shared" si="123"/>
        <v>-2116.9676600000003</v>
      </c>
      <c r="CT122" s="134"/>
      <c r="CU122" s="196">
        <f t="shared" si="124"/>
        <v>-2116.9676600000003</v>
      </c>
      <c r="CV122" s="134"/>
      <c r="CW122" s="196">
        <f t="shared" si="125"/>
        <v>-2116.9676600000003</v>
      </c>
      <c r="CX122" s="134"/>
      <c r="CY122" s="196">
        <f t="shared" si="126"/>
        <v>-2116.9676600000003</v>
      </c>
      <c r="CZ122" s="134"/>
      <c r="DA122" s="196">
        <f t="shared" si="127"/>
        <v>-2116.9676600000003</v>
      </c>
      <c r="DB122" s="134"/>
      <c r="DC122" s="196">
        <f t="shared" si="128"/>
        <v>-2116.9676600000003</v>
      </c>
      <c r="DD122" s="134"/>
      <c r="DE122" s="196">
        <f t="shared" si="150"/>
        <v>-2116.9676600000003</v>
      </c>
      <c r="DF122" s="134"/>
      <c r="DG122" s="196">
        <f t="shared" si="151"/>
        <v>-2116.9676600000003</v>
      </c>
      <c r="DH122" s="134"/>
      <c r="DI122" s="196">
        <f t="shared" si="152"/>
        <v>-2116.9676600000003</v>
      </c>
      <c r="DJ122" s="134"/>
      <c r="DK122" s="196">
        <f t="shared" si="153"/>
        <v>-2116.9676600000003</v>
      </c>
      <c r="DL122" s="134"/>
      <c r="DM122" s="196">
        <f t="shared" si="154"/>
        <v>-2116.9676600000003</v>
      </c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57">G123/4.18</f>
        <v>4.3062200956937802E-2</v>
      </c>
      <c r="G123" s="182">
        <v>0.18</v>
      </c>
      <c r="H123" s="183">
        <v>5011.0190000000002</v>
      </c>
      <c r="I123" s="121">
        <f t="shared" si="129"/>
        <v>327.92900000000009</v>
      </c>
      <c r="J123" s="122">
        <f t="shared" si="130"/>
        <v>1370.7432200000003</v>
      </c>
      <c r="K123" s="184">
        <v>6909.085</v>
      </c>
      <c r="L123" s="121">
        <f t="shared" si="131"/>
        <v>1898.0659999999998</v>
      </c>
      <c r="M123" s="122">
        <f t="shared" si="132"/>
        <v>8617.2196399999993</v>
      </c>
      <c r="N123" s="122">
        <f t="shared" si="133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82"/>
        <v>695.99300000000039</v>
      </c>
      <c r="S123" s="122">
        <f t="shared" si="83"/>
        <v>3159.8082200000017</v>
      </c>
      <c r="T123" s="122"/>
      <c r="U123" s="120">
        <f t="shared" si="84"/>
        <v>10566.028220000002</v>
      </c>
      <c r="V123" s="121">
        <v>7704.0749999999998</v>
      </c>
      <c r="W123" s="121">
        <f t="shared" si="85"/>
        <v>98.996999999999389</v>
      </c>
      <c r="X123" s="122">
        <f t="shared" si="86"/>
        <v>449.44637999999725</v>
      </c>
      <c r="Y123" s="122"/>
      <c r="Z123" s="120">
        <f t="shared" si="87"/>
        <v>11015.4746</v>
      </c>
      <c r="AA123" s="121">
        <f>VLOOKUP(B123,Лист3!$A$2:$C$175,3,FALSE)</f>
        <v>7705.0469999999996</v>
      </c>
      <c r="AB123" s="121">
        <f t="shared" si="88"/>
        <v>0.97199999999975262</v>
      </c>
      <c r="AC123" s="122">
        <f t="shared" si="89"/>
        <v>4.4128799999988768</v>
      </c>
      <c r="AD123" s="122"/>
      <c r="AE123" s="120">
        <f t="shared" si="90"/>
        <v>11019.887479999998</v>
      </c>
      <c r="AF123" s="121">
        <f>VLOOKUP(A123,Лист4!$A$2:$F$175,6,FALSE)</f>
        <v>7705.049</v>
      </c>
      <c r="AG123" s="121">
        <f t="shared" si="91"/>
        <v>2.0000000004074536E-3</v>
      </c>
      <c r="AH123" s="122">
        <f t="shared" si="92"/>
        <v>9.0800000018498393E-3</v>
      </c>
      <c r="AI123" s="122"/>
      <c r="AJ123" s="120">
        <f t="shared" si="93"/>
        <v>11019.896559999999</v>
      </c>
      <c r="AK123" s="121">
        <f>VLOOKUP(A123,Лист6!$A$2:$F$175,6,FALSE)</f>
        <v>7719.0810000000001</v>
      </c>
      <c r="AL123" s="121">
        <f t="shared" si="94"/>
        <v>14.032000000000153</v>
      </c>
      <c r="AM123" s="122">
        <f t="shared" si="95"/>
        <v>63.705280000000691</v>
      </c>
      <c r="AN123" s="122">
        <v>5992.8</v>
      </c>
      <c r="AO123" s="120">
        <f t="shared" si="96"/>
        <v>5090.8018399999992</v>
      </c>
      <c r="AP123" s="123">
        <v>7901.0410000000002</v>
      </c>
      <c r="AQ123" s="121">
        <f t="shared" si="97"/>
        <v>181.96000000000004</v>
      </c>
      <c r="AR123" s="121">
        <f t="shared" si="98"/>
        <v>826.0984000000002</v>
      </c>
      <c r="AS123" s="121"/>
      <c r="AT123" s="120">
        <f t="shared" si="99"/>
        <v>5916.900239999999</v>
      </c>
      <c r="AU123" s="170">
        <v>8077.0950000000003</v>
      </c>
      <c r="AV123" s="121">
        <f t="shared" si="100"/>
        <v>176.05400000000009</v>
      </c>
      <c r="AW123" s="122">
        <f t="shared" si="101"/>
        <v>799.28516000000036</v>
      </c>
      <c r="AX123" s="121"/>
      <c r="AY123" s="150">
        <f t="shared" si="102"/>
        <v>6716.1853999999994</v>
      </c>
      <c r="AZ123" s="123"/>
      <c r="BA123" s="121"/>
      <c r="BB123" s="122">
        <f t="shared" si="136"/>
        <v>0</v>
      </c>
      <c r="BC123" s="121">
        <v>300</v>
      </c>
      <c r="BD123" s="120">
        <f t="shared" si="103"/>
        <v>6416.1853999999994</v>
      </c>
      <c r="BE123" s="123"/>
      <c r="BF123" s="121">
        <f t="shared" si="104"/>
        <v>0</v>
      </c>
      <c r="BG123" s="122">
        <f t="shared" si="105"/>
        <v>0</v>
      </c>
      <c r="BH123" s="121"/>
      <c r="BI123" s="120">
        <f t="shared" si="106"/>
        <v>6416.1853999999994</v>
      </c>
      <c r="BJ123" s="123"/>
      <c r="BK123" s="121">
        <f t="shared" si="107"/>
        <v>0</v>
      </c>
      <c r="BL123" s="122">
        <f t="shared" si="108"/>
        <v>0</v>
      </c>
      <c r="BM123" s="121"/>
      <c r="BN123" s="114">
        <f t="shared" si="109"/>
        <v>6416.1853999999994</v>
      </c>
      <c r="BO123" s="123"/>
      <c r="BP123" s="121">
        <f t="shared" si="110"/>
        <v>0</v>
      </c>
      <c r="BQ123" s="122">
        <f t="shared" si="111"/>
        <v>0</v>
      </c>
      <c r="BR123" s="121"/>
      <c r="BS123" s="120">
        <f t="shared" si="112"/>
        <v>6416.1853999999994</v>
      </c>
      <c r="BT123" s="123"/>
      <c r="BU123" s="121">
        <f t="shared" si="113"/>
        <v>0</v>
      </c>
      <c r="BV123" s="122">
        <f t="shared" si="114"/>
        <v>0</v>
      </c>
      <c r="BW123" s="121"/>
      <c r="BX123" s="120">
        <f t="shared" si="115"/>
        <v>6416.1853999999994</v>
      </c>
      <c r="BY123" s="123"/>
      <c r="BZ123" s="111">
        <f t="shared" si="76"/>
        <v>0</v>
      </c>
      <c r="CA123" s="122">
        <f t="shared" si="116"/>
        <v>0</v>
      </c>
      <c r="CB123" s="121"/>
      <c r="CC123" s="120">
        <f t="shared" si="117"/>
        <v>6416.1853999999994</v>
      </c>
      <c r="CD123" s="123"/>
      <c r="CE123" s="111">
        <f t="shared" si="118"/>
        <v>0</v>
      </c>
      <c r="CF123" s="122">
        <f t="shared" si="119"/>
        <v>0</v>
      </c>
      <c r="CG123" s="121"/>
      <c r="CH123" s="120">
        <f t="shared" si="120"/>
        <v>6416.1853999999994</v>
      </c>
      <c r="CI123" s="123"/>
      <c r="CJ123" s="111">
        <f t="shared" si="139"/>
        <v>0</v>
      </c>
      <c r="CK123" s="122">
        <f t="shared" si="137"/>
        <v>0</v>
      </c>
      <c r="CL123" s="121"/>
      <c r="CM123" s="120">
        <f t="shared" si="138"/>
        <v>6416.1853999999994</v>
      </c>
      <c r="CN123" s="121"/>
      <c r="CO123" s="196">
        <f t="shared" si="121"/>
        <v>6416.1853999999994</v>
      </c>
      <c r="CP123" s="111"/>
      <c r="CQ123" s="196">
        <f t="shared" si="122"/>
        <v>6416.1853999999994</v>
      </c>
      <c r="CR123" s="111"/>
      <c r="CS123" s="196">
        <f t="shared" si="123"/>
        <v>6416.1853999999994</v>
      </c>
      <c r="CT123" s="111"/>
      <c r="CU123" s="196">
        <f t="shared" si="124"/>
        <v>6416.1853999999994</v>
      </c>
      <c r="CV123" s="111"/>
      <c r="CW123" s="196">
        <f t="shared" si="125"/>
        <v>6416.1853999999994</v>
      </c>
      <c r="CX123" s="111"/>
      <c r="CY123" s="196">
        <f t="shared" si="126"/>
        <v>6416.1853999999994</v>
      </c>
      <c r="CZ123" s="111"/>
      <c r="DA123" s="196">
        <f t="shared" si="127"/>
        <v>6416.1853999999994</v>
      </c>
      <c r="DB123" s="111"/>
      <c r="DC123" s="196">
        <f t="shared" si="128"/>
        <v>6416.1853999999994</v>
      </c>
      <c r="DD123" s="111"/>
      <c r="DE123" s="196">
        <f t="shared" si="150"/>
        <v>6416.1853999999994</v>
      </c>
      <c r="DF123" s="111"/>
      <c r="DG123" s="196">
        <f t="shared" si="151"/>
        <v>6416.1853999999994</v>
      </c>
      <c r="DH123" s="111"/>
      <c r="DI123" s="196">
        <f t="shared" si="152"/>
        <v>6416.1853999999994</v>
      </c>
      <c r="DJ123" s="111"/>
      <c r="DK123" s="196">
        <f t="shared" si="153"/>
        <v>6416.1853999999994</v>
      </c>
      <c r="DL123" s="111"/>
      <c r="DM123" s="196">
        <f t="shared" si="154"/>
        <v>6416.1853999999994</v>
      </c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57"/>
        <v>1.0095693779904307</v>
      </c>
      <c r="G124" s="182">
        <v>4.22</v>
      </c>
      <c r="H124" s="183">
        <v>709.06700000000001</v>
      </c>
      <c r="I124" s="121">
        <f t="shared" si="129"/>
        <v>44.055000000000064</v>
      </c>
      <c r="J124" s="122">
        <f t="shared" si="130"/>
        <v>184.14990000000026</v>
      </c>
      <c r="K124" s="184">
        <v>766.03</v>
      </c>
      <c r="L124" s="121">
        <f t="shared" si="131"/>
        <v>56.962999999999965</v>
      </c>
      <c r="M124" s="122">
        <f t="shared" si="132"/>
        <v>258.61201999999986</v>
      </c>
      <c r="N124" s="122">
        <f t="shared" si="133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82"/>
        <v>3.9890000000000327</v>
      </c>
      <c r="S124" s="122">
        <f t="shared" si="83"/>
        <v>18.11006000000015</v>
      </c>
      <c r="T124" s="122"/>
      <c r="U124" s="120">
        <f t="shared" si="84"/>
        <v>225.77006000000014</v>
      </c>
      <c r="V124" s="121">
        <v>792.029</v>
      </c>
      <c r="W124" s="121">
        <f t="shared" si="85"/>
        <v>22.009999999999991</v>
      </c>
      <c r="X124" s="122">
        <f t="shared" si="86"/>
        <v>99.925399999999954</v>
      </c>
      <c r="Y124" s="122"/>
      <c r="Z124" s="120">
        <f t="shared" si="87"/>
        <v>325.69546000000008</v>
      </c>
      <c r="AA124" s="121">
        <f>VLOOKUP(B124,Лист3!$A$2:$C$175,3,FALSE)</f>
        <v>866.08399999999995</v>
      </c>
      <c r="AB124" s="121">
        <f t="shared" si="88"/>
        <v>74.05499999999995</v>
      </c>
      <c r="AC124" s="122">
        <f t="shared" si="89"/>
        <v>336.20969999999977</v>
      </c>
      <c r="AD124" s="122"/>
      <c r="AE124" s="120">
        <f t="shared" si="90"/>
        <v>661.9051599999998</v>
      </c>
      <c r="AF124" s="121">
        <f>VLOOKUP(A124,Лист4!$A$2:$F$175,6,FALSE)</f>
        <v>873.03099999999995</v>
      </c>
      <c r="AG124" s="121">
        <f t="shared" si="91"/>
        <v>6.9470000000000027</v>
      </c>
      <c r="AH124" s="122">
        <f t="shared" si="92"/>
        <v>31.539380000000012</v>
      </c>
      <c r="AI124" s="122"/>
      <c r="AJ124" s="120">
        <f t="shared" si="93"/>
        <v>693.44453999999985</v>
      </c>
      <c r="AK124" s="121">
        <f>VLOOKUP(A124,Лист6!$A$2:$F$175,6,FALSE)</f>
        <v>885.024</v>
      </c>
      <c r="AL124" s="121">
        <f t="shared" si="94"/>
        <v>11.993000000000052</v>
      </c>
      <c r="AM124" s="122">
        <f t="shared" si="95"/>
        <v>54.448220000000234</v>
      </c>
      <c r="AN124" s="122"/>
      <c r="AO124" s="120">
        <f t="shared" si="96"/>
        <v>747.89276000000007</v>
      </c>
      <c r="AP124" s="123">
        <v>906.04499999999996</v>
      </c>
      <c r="AQ124" s="121">
        <f t="shared" si="97"/>
        <v>21.020999999999958</v>
      </c>
      <c r="AR124" s="121">
        <f t="shared" si="98"/>
        <v>95.435339999999812</v>
      </c>
      <c r="AS124" s="121"/>
      <c r="AT124" s="120">
        <f t="shared" si="99"/>
        <v>843.32809999999984</v>
      </c>
      <c r="AU124" s="123">
        <v>950.06100000000004</v>
      </c>
      <c r="AV124" s="121">
        <f t="shared" si="100"/>
        <v>44.016000000000076</v>
      </c>
      <c r="AW124" s="122">
        <f t="shared" si="101"/>
        <v>199.83264000000034</v>
      </c>
      <c r="AX124" s="121"/>
      <c r="AY124" s="120">
        <f t="shared" si="102"/>
        <v>1043.1607400000003</v>
      </c>
      <c r="AZ124" s="123">
        <v>1169.0740000000001</v>
      </c>
      <c r="BA124" s="121">
        <f t="shared" si="146"/>
        <v>219.01300000000003</v>
      </c>
      <c r="BB124" s="122">
        <f t="shared" si="136"/>
        <v>1053.45253</v>
      </c>
      <c r="BC124" s="121"/>
      <c r="BD124" s="120">
        <f t="shared" si="103"/>
        <v>2096.6132700000003</v>
      </c>
      <c r="BE124" s="170">
        <v>1169</v>
      </c>
      <c r="BF124" s="121">
        <f t="shared" si="104"/>
        <v>-7.4000000000069122E-2</v>
      </c>
      <c r="BG124" s="122">
        <f t="shared" si="105"/>
        <v>-0.35594000000033243</v>
      </c>
      <c r="BH124" s="121"/>
      <c r="BI124" s="157">
        <f t="shared" si="106"/>
        <v>2096.2573299999999</v>
      </c>
      <c r="BJ124" s="123"/>
      <c r="BK124" s="121"/>
      <c r="BL124" s="122">
        <f t="shared" si="108"/>
        <v>0</v>
      </c>
      <c r="BM124" s="121"/>
      <c r="BN124" s="196">
        <f t="shared" si="109"/>
        <v>2096.2573299999999</v>
      </c>
      <c r="BO124" s="123"/>
      <c r="BP124" s="121">
        <f t="shared" si="110"/>
        <v>0</v>
      </c>
      <c r="BQ124" s="122">
        <f t="shared" si="111"/>
        <v>0</v>
      </c>
      <c r="BR124" s="121"/>
      <c r="BS124" s="120">
        <f t="shared" si="112"/>
        <v>2096.2573299999999</v>
      </c>
      <c r="BT124" s="123"/>
      <c r="BU124" s="121">
        <f t="shared" si="113"/>
        <v>0</v>
      </c>
      <c r="BV124" s="122">
        <f t="shared" si="114"/>
        <v>0</v>
      </c>
      <c r="BW124" s="121"/>
      <c r="BX124" s="120">
        <f t="shared" si="115"/>
        <v>2096.2573299999999</v>
      </c>
      <c r="BY124" s="123"/>
      <c r="BZ124" s="111">
        <f t="shared" si="76"/>
        <v>0</v>
      </c>
      <c r="CA124" s="122">
        <f t="shared" si="116"/>
        <v>0</v>
      </c>
      <c r="CB124" s="121"/>
      <c r="CC124" s="120">
        <f t="shared" si="117"/>
        <v>2096.2573299999999</v>
      </c>
      <c r="CD124" s="123"/>
      <c r="CE124" s="111">
        <f t="shared" si="118"/>
        <v>0</v>
      </c>
      <c r="CF124" s="122">
        <f t="shared" si="119"/>
        <v>0</v>
      </c>
      <c r="CG124" s="121"/>
      <c r="CH124" s="120">
        <f t="shared" si="120"/>
        <v>2096.2573299999999</v>
      </c>
      <c r="CI124" s="123"/>
      <c r="CJ124" s="111">
        <f t="shared" si="139"/>
        <v>0</v>
      </c>
      <c r="CK124" s="122">
        <f t="shared" si="137"/>
        <v>0</v>
      </c>
      <c r="CL124" s="121"/>
      <c r="CM124" s="120">
        <f t="shared" si="138"/>
        <v>2096.2573299999999</v>
      </c>
      <c r="CN124" s="121"/>
      <c r="CO124" s="196">
        <f t="shared" si="121"/>
        <v>2096.2573299999999</v>
      </c>
      <c r="CP124" s="111"/>
      <c r="CQ124" s="196">
        <f t="shared" si="122"/>
        <v>2096.2573299999999</v>
      </c>
      <c r="CR124" s="111"/>
      <c r="CS124" s="196">
        <f t="shared" si="123"/>
        <v>2096.2573299999999</v>
      </c>
      <c r="CT124" s="111"/>
      <c r="CU124" s="196">
        <f t="shared" si="124"/>
        <v>2096.2573299999999</v>
      </c>
      <c r="CV124" s="111"/>
      <c r="CW124" s="196">
        <f t="shared" si="125"/>
        <v>2096.2573299999999</v>
      </c>
      <c r="CX124" s="111"/>
      <c r="CY124" s="196">
        <f t="shared" si="126"/>
        <v>2096.2573299999999</v>
      </c>
      <c r="CZ124" s="111"/>
      <c r="DA124" s="196">
        <f t="shared" si="127"/>
        <v>2096.2573299999999</v>
      </c>
      <c r="DB124" s="111"/>
      <c r="DC124" s="196">
        <f t="shared" si="128"/>
        <v>2096.2573299999999</v>
      </c>
      <c r="DD124" s="111"/>
      <c r="DE124" s="196">
        <f t="shared" si="150"/>
        <v>2096.2573299999999</v>
      </c>
      <c r="DF124" s="111"/>
      <c r="DG124" s="196">
        <f t="shared" si="151"/>
        <v>2096.2573299999999</v>
      </c>
      <c r="DH124" s="111"/>
      <c r="DI124" s="196">
        <f t="shared" si="152"/>
        <v>2096.2573299999999</v>
      </c>
      <c r="DJ124" s="111"/>
      <c r="DK124" s="196">
        <f t="shared" si="153"/>
        <v>2096.2573299999999</v>
      </c>
      <c r="DL124" s="111"/>
      <c r="DM124" s="196">
        <f t="shared" si="154"/>
        <v>2096.2573299999999</v>
      </c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57"/>
        <v>286.06937799043061</v>
      </c>
      <c r="G125" s="182">
        <v>1195.77</v>
      </c>
      <c r="H125" s="183">
        <v>437.04399999999998</v>
      </c>
      <c r="I125" s="121">
        <f t="shared" si="129"/>
        <v>87.947000000000003</v>
      </c>
      <c r="J125" s="122">
        <f t="shared" si="130"/>
        <v>367.61845999999997</v>
      </c>
      <c r="K125" s="184">
        <v>632.06299999999999</v>
      </c>
      <c r="L125" s="121">
        <f t="shared" si="131"/>
        <v>195.01900000000001</v>
      </c>
      <c r="M125" s="122">
        <f t="shared" si="132"/>
        <v>885.38625999999999</v>
      </c>
      <c r="N125" s="122">
        <f t="shared" si="133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82"/>
        <v>0</v>
      </c>
      <c r="S125" s="122">
        <f t="shared" si="83"/>
        <v>0</v>
      </c>
      <c r="T125" s="122"/>
      <c r="U125" s="120">
        <f t="shared" si="84"/>
        <v>302.60000000000002</v>
      </c>
      <c r="V125" s="121">
        <v>632.06299999999999</v>
      </c>
      <c r="W125" s="121">
        <f t="shared" si="85"/>
        <v>0</v>
      </c>
      <c r="X125" s="122">
        <f t="shared" si="86"/>
        <v>0</v>
      </c>
      <c r="Y125" s="122"/>
      <c r="Z125" s="120">
        <f t="shared" si="87"/>
        <v>302.60000000000002</v>
      </c>
      <c r="AA125" s="121">
        <v>632.06299999999999</v>
      </c>
      <c r="AB125" s="121">
        <f t="shared" si="88"/>
        <v>0</v>
      </c>
      <c r="AC125" s="122">
        <f t="shared" si="89"/>
        <v>0</v>
      </c>
      <c r="AD125" s="122"/>
      <c r="AE125" s="120">
        <f t="shared" si="90"/>
        <v>302.60000000000002</v>
      </c>
      <c r="AF125" s="121">
        <f>VLOOKUP(A125,Лист4!$A$2:$F$175,6,FALSE)</f>
        <v>632.06299999999999</v>
      </c>
      <c r="AG125" s="121">
        <f t="shared" si="91"/>
        <v>0</v>
      </c>
      <c r="AH125" s="122">
        <f t="shared" si="92"/>
        <v>0</v>
      </c>
      <c r="AI125" s="122">
        <v>302.60000000000002</v>
      </c>
      <c r="AJ125" s="120">
        <f t="shared" si="93"/>
        <v>0</v>
      </c>
      <c r="AK125" s="121">
        <f>VLOOKUP(A125,Лист6!$A$2:$F$175,6,FALSE)</f>
        <v>634.02</v>
      </c>
      <c r="AL125" s="121">
        <f t="shared" si="94"/>
        <v>1.9569999999999936</v>
      </c>
      <c r="AM125" s="122">
        <f t="shared" si="95"/>
        <v>8.8847799999999708</v>
      </c>
      <c r="AN125" s="122"/>
      <c r="AO125" s="120">
        <f t="shared" si="96"/>
        <v>8.8847799999999708</v>
      </c>
      <c r="AP125" s="123">
        <v>638.07299999999998</v>
      </c>
      <c r="AQ125" s="121">
        <f t="shared" si="97"/>
        <v>4.0529999999999973</v>
      </c>
      <c r="AR125" s="121">
        <f t="shared" si="98"/>
        <v>18.400619999999989</v>
      </c>
      <c r="AS125" s="121"/>
      <c r="AT125" s="120">
        <f t="shared" si="99"/>
        <v>27.28539999999996</v>
      </c>
      <c r="AU125" s="123">
        <v>673.00900000000001</v>
      </c>
      <c r="AV125" s="121">
        <f t="shared" si="100"/>
        <v>34.936000000000035</v>
      </c>
      <c r="AW125" s="122">
        <f t="shared" si="101"/>
        <v>158.60944000000015</v>
      </c>
      <c r="AX125" s="121"/>
      <c r="AY125" s="120">
        <f t="shared" si="102"/>
        <v>185.8948400000001</v>
      </c>
      <c r="AZ125" s="170">
        <v>684.07799999999997</v>
      </c>
      <c r="BA125" s="121">
        <f t="shared" si="146"/>
        <v>11.06899999999996</v>
      </c>
      <c r="BB125" s="122">
        <f t="shared" si="136"/>
        <v>53.241889999999806</v>
      </c>
      <c r="BC125" s="121"/>
      <c r="BD125" s="144">
        <f t="shared" si="103"/>
        <v>239.13672999999991</v>
      </c>
      <c r="BE125" s="123"/>
      <c r="BF125" s="121"/>
      <c r="BG125" s="122">
        <f t="shared" si="105"/>
        <v>0</v>
      </c>
      <c r="BH125" s="121"/>
      <c r="BI125" s="120">
        <f t="shared" si="106"/>
        <v>239.13672999999991</v>
      </c>
      <c r="BJ125" s="123"/>
      <c r="BK125" s="121">
        <f t="shared" si="107"/>
        <v>0</v>
      </c>
      <c r="BL125" s="122">
        <f t="shared" si="108"/>
        <v>0</v>
      </c>
      <c r="BM125" s="121"/>
      <c r="BN125" s="198">
        <f t="shared" si="109"/>
        <v>239.13672999999991</v>
      </c>
      <c r="BO125" s="123"/>
      <c r="BP125" s="121">
        <f t="shared" si="110"/>
        <v>0</v>
      </c>
      <c r="BQ125" s="122">
        <f t="shared" si="111"/>
        <v>0</v>
      </c>
      <c r="BR125" s="121"/>
      <c r="BS125" s="120">
        <f t="shared" si="112"/>
        <v>239.13672999999991</v>
      </c>
      <c r="BT125" s="123"/>
      <c r="BU125" s="121">
        <f t="shared" si="113"/>
        <v>0</v>
      </c>
      <c r="BV125" s="122">
        <f t="shared" si="114"/>
        <v>0</v>
      </c>
      <c r="BW125" s="121">
        <v>236.14</v>
      </c>
      <c r="BX125" s="120">
        <f t="shared" si="115"/>
        <v>2.9967299999999284</v>
      </c>
      <c r="BY125" s="123"/>
      <c r="BZ125" s="111">
        <f t="shared" si="76"/>
        <v>0</v>
      </c>
      <c r="CA125" s="122">
        <f t="shared" si="116"/>
        <v>0</v>
      </c>
      <c r="CB125" s="121"/>
      <c r="CC125" s="120">
        <f t="shared" si="117"/>
        <v>2.9967299999999284</v>
      </c>
      <c r="CD125" s="123"/>
      <c r="CE125" s="111">
        <f t="shared" si="118"/>
        <v>0</v>
      </c>
      <c r="CF125" s="122">
        <f t="shared" si="119"/>
        <v>0</v>
      </c>
      <c r="CG125" s="121"/>
      <c r="CH125" s="120">
        <f t="shared" si="120"/>
        <v>2.9967299999999284</v>
      </c>
      <c r="CI125" s="123"/>
      <c r="CJ125" s="111">
        <f t="shared" si="139"/>
        <v>0</v>
      </c>
      <c r="CK125" s="122">
        <f t="shared" si="137"/>
        <v>0</v>
      </c>
      <c r="CL125" s="121"/>
      <c r="CM125" s="120">
        <f t="shared" si="138"/>
        <v>2.9967299999999284</v>
      </c>
      <c r="CN125" s="121"/>
      <c r="CO125" s="196">
        <f t="shared" si="121"/>
        <v>2.9967299999999284</v>
      </c>
      <c r="CP125" s="111"/>
      <c r="CQ125" s="196">
        <f t="shared" si="122"/>
        <v>2.9967299999999284</v>
      </c>
      <c r="CR125" s="111"/>
      <c r="CS125" s="196">
        <f t="shared" si="123"/>
        <v>2.9967299999999284</v>
      </c>
      <c r="CT125" s="111"/>
      <c r="CU125" s="196">
        <f t="shared" si="124"/>
        <v>2.9967299999999284</v>
      </c>
      <c r="CV125" s="111"/>
      <c r="CW125" s="196">
        <f t="shared" si="125"/>
        <v>2.9967299999999284</v>
      </c>
      <c r="CX125" s="111"/>
      <c r="CY125" s="196">
        <f t="shared" si="126"/>
        <v>2.9967299999999284</v>
      </c>
      <c r="CZ125" s="111"/>
      <c r="DA125" s="196">
        <f t="shared" si="127"/>
        <v>2.9967299999999284</v>
      </c>
      <c r="DB125" s="111"/>
      <c r="DC125" s="196">
        <f t="shared" si="128"/>
        <v>2.9967299999999284</v>
      </c>
      <c r="DD125" s="111"/>
      <c r="DE125" s="196">
        <f t="shared" si="150"/>
        <v>2.9967299999999284</v>
      </c>
      <c r="DF125" s="111"/>
      <c r="DG125" s="196">
        <f t="shared" si="151"/>
        <v>2.9967299999999284</v>
      </c>
      <c r="DH125" s="111"/>
      <c r="DI125" s="196">
        <f t="shared" si="152"/>
        <v>2.9967299999999284</v>
      </c>
      <c r="DJ125" s="111"/>
      <c r="DK125" s="196">
        <f t="shared" si="153"/>
        <v>2.9967299999999284</v>
      </c>
      <c r="DL125" s="111"/>
      <c r="DM125" s="196">
        <f t="shared" si="154"/>
        <v>2.9967299999999284</v>
      </c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57"/>
        <v>0</v>
      </c>
      <c r="G126" s="222">
        <v>0</v>
      </c>
      <c r="H126" s="223">
        <v>893.00699999999995</v>
      </c>
      <c r="I126" s="96">
        <f t="shared" si="129"/>
        <v>0</v>
      </c>
      <c r="J126" s="224">
        <f t="shared" si="130"/>
        <v>0</v>
      </c>
      <c r="K126" s="225">
        <v>893.00699999999995</v>
      </c>
      <c r="L126" s="96">
        <f t="shared" si="131"/>
        <v>0</v>
      </c>
      <c r="M126" s="224">
        <f t="shared" si="132"/>
        <v>0</v>
      </c>
      <c r="N126" s="224">
        <f t="shared" si="133"/>
        <v>0</v>
      </c>
      <c r="O126" s="224">
        <v>0</v>
      </c>
      <c r="P126" s="226">
        <f t="shared" si="134"/>
        <v>0</v>
      </c>
      <c r="Q126" s="96">
        <v>893.00699999999995</v>
      </c>
      <c r="R126" s="96">
        <f t="shared" si="82"/>
        <v>0</v>
      </c>
      <c r="S126" s="224">
        <f t="shared" si="83"/>
        <v>0</v>
      </c>
      <c r="T126" s="224"/>
      <c r="U126" s="226">
        <f t="shared" si="84"/>
        <v>0</v>
      </c>
      <c r="V126" s="96">
        <v>893.00699999999995</v>
      </c>
      <c r="W126" s="96">
        <f t="shared" si="85"/>
        <v>0</v>
      </c>
      <c r="X126" s="224">
        <f t="shared" si="86"/>
        <v>0</v>
      </c>
      <c r="Y126" s="224"/>
      <c r="Z126" s="226">
        <f t="shared" si="87"/>
        <v>0</v>
      </c>
      <c r="AA126" s="96">
        <f>VLOOKUP(B126,Лист3!$A$2:$C$175,3,FALSE)</f>
        <v>893.00699999999995</v>
      </c>
      <c r="AB126" s="96">
        <f t="shared" si="88"/>
        <v>0</v>
      </c>
      <c r="AC126" s="224">
        <f t="shared" si="89"/>
        <v>0</v>
      </c>
      <c r="AD126" s="224"/>
      <c r="AE126" s="226">
        <f t="shared" si="90"/>
        <v>0</v>
      </c>
      <c r="AF126" s="96">
        <f>VLOOKUP(A126,Лист4!$A$2:$F$175,6,FALSE)</f>
        <v>893.00699999999995</v>
      </c>
      <c r="AG126" s="96">
        <f t="shared" si="91"/>
        <v>0</v>
      </c>
      <c r="AH126" s="224">
        <f t="shared" si="92"/>
        <v>0</v>
      </c>
      <c r="AI126" s="224"/>
      <c r="AJ126" s="226">
        <f t="shared" si="93"/>
        <v>0</v>
      </c>
      <c r="AK126" s="96">
        <f>VLOOKUP(A126,Лист6!$A$2:$F$175,6,FALSE)</f>
        <v>893.00699999999995</v>
      </c>
      <c r="AL126" s="96">
        <f t="shared" si="94"/>
        <v>0</v>
      </c>
      <c r="AM126" s="224">
        <f t="shared" si="95"/>
        <v>0</v>
      </c>
      <c r="AN126" s="224"/>
      <c r="AO126" s="226">
        <f t="shared" si="96"/>
        <v>0</v>
      </c>
      <c r="AP126" s="91">
        <v>893.00699999999995</v>
      </c>
      <c r="AQ126" s="96">
        <f t="shared" si="97"/>
        <v>0</v>
      </c>
      <c r="AR126" s="96">
        <f t="shared" si="98"/>
        <v>0</v>
      </c>
      <c r="AS126" s="96"/>
      <c r="AT126" s="226">
        <f t="shared" si="99"/>
        <v>0</v>
      </c>
      <c r="AU126" s="91">
        <v>893.00699999999995</v>
      </c>
      <c r="AV126" s="96">
        <f t="shared" si="100"/>
        <v>0</v>
      </c>
      <c r="AW126" s="224">
        <f t="shared" si="101"/>
        <v>0</v>
      </c>
      <c r="AX126" s="96"/>
      <c r="AY126" s="226">
        <f t="shared" si="102"/>
        <v>0</v>
      </c>
      <c r="AZ126" s="91">
        <v>893.00699999999995</v>
      </c>
      <c r="BA126" s="96">
        <f t="shared" si="146"/>
        <v>0</v>
      </c>
      <c r="BB126" s="224">
        <f t="shared" si="136"/>
        <v>0</v>
      </c>
      <c r="BC126" s="96"/>
      <c r="BD126" s="226">
        <f t="shared" si="103"/>
        <v>0</v>
      </c>
      <c r="BE126" s="91">
        <v>893.00699999999995</v>
      </c>
      <c r="BF126" s="96">
        <f t="shared" si="104"/>
        <v>0</v>
      </c>
      <c r="BG126" s="224">
        <f t="shared" si="105"/>
        <v>0</v>
      </c>
      <c r="BH126" s="96"/>
      <c r="BI126" s="226">
        <f t="shared" si="106"/>
        <v>0</v>
      </c>
      <c r="BJ126" s="91">
        <v>893.00699999999995</v>
      </c>
      <c r="BK126" s="96">
        <f t="shared" si="107"/>
        <v>0</v>
      </c>
      <c r="BL126" s="224">
        <f t="shared" si="108"/>
        <v>0</v>
      </c>
      <c r="BM126" s="96"/>
      <c r="BN126" s="226">
        <f t="shared" si="109"/>
        <v>0</v>
      </c>
      <c r="BO126" s="91">
        <v>893.00699999999995</v>
      </c>
      <c r="BP126" s="96">
        <f t="shared" si="110"/>
        <v>0</v>
      </c>
      <c r="BQ126" s="224">
        <f t="shared" si="111"/>
        <v>0</v>
      </c>
      <c r="BR126" s="96"/>
      <c r="BS126" s="226">
        <f t="shared" si="112"/>
        <v>0</v>
      </c>
      <c r="BT126" s="91">
        <v>893.00699999999995</v>
      </c>
      <c r="BU126" s="96">
        <f t="shared" si="113"/>
        <v>0</v>
      </c>
      <c r="BV126" s="224">
        <f t="shared" si="114"/>
        <v>0</v>
      </c>
      <c r="BW126" s="96"/>
      <c r="BX126" s="226">
        <f t="shared" si="115"/>
        <v>0</v>
      </c>
      <c r="BY126" s="91">
        <v>893.00699999999995</v>
      </c>
      <c r="BZ126" s="217">
        <f t="shared" si="76"/>
        <v>0</v>
      </c>
      <c r="CA126" s="224">
        <f t="shared" si="116"/>
        <v>0</v>
      </c>
      <c r="CB126" s="96"/>
      <c r="CC126" s="226">
        <f t="shared" si="117"/>
        <v>0</v>
      </c>
      <c r="CD126" s="91">
        <v>893.00699999999995</v>
      </c>
      <c r="CE126" s="217">
        <f t="shared" si="118"/>
        <v>0</v>
      </c>
      <c r="CF126" s="224">
        <f t="shared" si="119"/>
        <v>0</v>
      </c>
      <c r="CG126" s="96"/>
      <c r="CH126" s="226">
        <f t="shared" si="120"/>
        <v>0</v>
      </c>
      <c r="CI126" s="91">
        <v>893.00699999999995</v>
      </c>
      <c r="CJ126" s="217">
        <f t="shared" si="139"/>
        <v>0</v>
      </c>
      <c r="CK126" s="224">
        <f t="shared" si="137"/>
        <v>0</v>
      </c>
      <c r="CL126" s="96"/>
      <c r="CM126" s="287">
        <f t="shared" si="138"/>
        <v>0</v>
      </c>
      <c r="CN126" s="217"/>
      <c r="CO126" s="289">
        <f t="shared" si="121"/>
        <v>0</v>
      </c>
      <c r="CP126" s="217"/>
      <c r="CQ126" s="289">
        <f t="shared" si="122"/>
        <v>0</v>
      </c>
      <c r="CR126" s="217"/>
      <c r="CS126" s="289">
        <f t="shared" si="123"/>
        <v>0</v>
      </c>
      <c r="CT126" s="217"/>
      <c r="CU126" s="289">
        <f t="shared" si="124"/>
        <v>0</v>
      </c>
      <c r="CV126" s="217"/>
      <c r="CW126" s="289">
        <f t="shared" si="125"/>
        <v>0</v>
      </c>
      <c r="CX126" s="217"/>
      <c r="CY126" s="289">
        <f t="shared" si="126"/>
        <v>0</v>
      </c>
      <c r="CZ126" s="217"/>
      <c r="DA126" s="289">
        <f t="shared" si="127"/>
        <v>0</v>
      </c>
      <c r="DB126" s="217"/>
      <c r="DC126" s="289">
        <f t="shared" si="128"/>
        <v>0</v>
      </c>
      <c r="DD126" s="217"/>
      <c r="DE126" s="289">
        <f t="shared" si="150"/>
        <v>0</v>
      </c>
      <c r="DF126" s="217"/>
      <c r="DG126" s="289">
        <f t="shared" si="151"/>
        <v>0</v>
      </c>
      <c r="DH126" s="217"/>
      <c r="DI126" s="289">
        <f t="shared" si="152"/>
        <v>0</v>
      </c>
      <c r="DJ126" s="217"/>
      <c r="DK126" s="289">
        <f t="shared" si="153"/>
        <v>0</v>
      </c>
      <c r="DL126" s="217"/>
      <c r="DM126" s="289">
        <f t="shared" si="154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57"/>
        <v>0</v>
      </c>
      <c r="G127" s="182">
        <v>0</v>
      </c>
      <c r="H127" s="183">
        <v>22.036000000000001</v>
      </c>
      <c r="I127" s="121">
        <f t="shared" si="129"/>
        <v>15.996000000000002</v>
      </c>
      <c r="J127" s="122">
        <f t="shared" si="130"/>
        <v>66.863280000000003</v>
      </c>
      <c r="K127" s="184">
        <v>100.072</v>
      </c>
      <c r="L127" s="121">
        <f t="shared" si="131"/>
        <v>78.036000000000001</v>
      </c>
      <c r="M127" s="122">
        <f t="shared" si="132"/>
        <v>354.28343999999998</v>
      </c>
      <c r="N127" s="122">
        <f t="shared" si="133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82"/>
        <v>3.0000000000001137E-3</v>
      </c>
      <c r="S127" s="122">
        <f t="shared" si="83"/>
        <v>1.3620000000000517E-2</v>
      </c>
      <c r="T127" s="122"/>
      <c r="U127" s="120">
        <f t="shared" si="84"/>
        <v>146.42362</v>
      </c>
      <c r="V127" s="121">
        <v>100.09</v>
      </c>
      <c r="W127" s="121">
        <f t="shared" si="85"/>
        <v>1.5000000000000568E-2</v>
      </c>
      <c r="X127" s="122">
        <f t="shared" si="86"/>
        <v>6.8100000000002575E-2</v>
      </c>
      <c r="Y127" s="122">
        <v>147</v>
      </c>
      <c r="Z127" s="120">
        <f t="shared" si="87"/>
        <v>-0.50827999999998497</v>
      </c>
      <c r="AA127" s="121">
        <f>VLOOKUP(B127,Лист3!$A$2:$C$175,3,FALSE)</f>
        <v>114.01600000000001</v>
      </c>
      <c r="AB127" s="121">
        <f t="shared" si="88"/>
        <v>13.926000000000002</v>
      </c>
      <c r="AC127" s="122">
        <f t="shared" si="89"/>
        <v>63.224040000000009</v>
      </c>
      <c r="AD127" s="122"/>
      <c r="AE127" s="120">
        <f t="shared" si="90"/>
        <v>62.715760000000024</v>
      </c>
      <c r="AF127" s="121">
        <f>VLOOKUP(A127,Лист4!$A$2:$F$175,6,FALSE)</f>
        <v>117.05500000000001</v>
      </c>
      <c r="AG127" s="121">
        <f t="shared" si="91"/>
        <v>3.0390000000000015</v>
      </c>
      <c r="AH127" s="122">
        <f t="shared" si="92"/>
        <v>13.797060000000007</v>
      </c>
      <c r="AI127" s="122"/>
      <c r="AJ127" s="120">
        <f t="shared" si="93"/>
        <v>76.512820000000033</v>
      </c>
      <c r="AK127" s="156">
        <f>VLOOKUP(A127,Лист6!$A$2:$F$175,6,FALSE)</f>
        <v>121.096</v>
      </c>
      <c r="AL127" s="121">
        <f t="shared" si="94"/>
        <v>4.0409999999999968</v>
      </c>
      <c r="AM127" s="122">
        <f t="shared" si="95"/>
        <v>18.346139999999984</v>
      </c>
      <c r="AN127" s="122"/>
      <c r="AO127" s="144">
        <f t="shared" si="96"/>
        <v>94.858960000000025</v>
      </c>
      <c r="AP127" s="123"/>
      <c r="AQ127" s="121"/>
      <c r="AR127" s="121">
        <f t="shared" si="98"/>
        <v>0</v>
      </c>
      <c r="AS127" s="121"/>
      <c r="AT127" s="120">
        <f t="shared" si="99"/>
        <v>94.858960000000025</v>
      </c>
      <c r="AU127" s="123"/>
      <c r="AV127" s="121">
        <f t="shared" si="100"/>
        <v>0</v>
      </c>
      <c r="AW127" s="122">
        <f t="shared" si="101"/>
        <v>0</v>
      </c>
      <c r="AX127" s="121"/>
      <c r="AY127" s="120">
        <f t="shared" si="102"/>
        <v>94.858960000000025</v>
      </c>
      <c r="AZ127" s="123"/>
      <c r="BA127" s="121">
        <f t="shared" si="146"/>
        <v>0</v>
      </c>
      <c r="BB127" s="122">
        <f t="shared" si="136"/>
        <v>0</v>
      </c>
      <c r="BC127" s="121"/>
      <c r="BD127" s="120">
        <f t="shared" si="103"/>
        <v>94.858960000000025</v>
      </c>
      <c r="BE127" s="123"/>
      <c r="BF127" s="121">
        <f t="shared" si="104"/>
        <v>0</v>
      </c>
      <c r="BG127" s="122">
        <f t="shared" si="105"/>
        <v>0</v>
      </c>
      <c r="BH127" s="121"/>
      <c r="BI127" s="120">
        <f t="shared" si="106"/>
        <v>94.858960000000025</v>
      </c>
      <c r="BJ127" s="123"/>
      <c r="BK127" s="121">
        <f t="shared" si="107"/>
        <v>0</v>
      </c>
      <c r="BL127" s="122">
        <f t="shared" si="108"/>
        <v>0</v>
      </c>
      <c r="BM127" s="121"/>
      <c r="BN127" s="120">
        <f t="shared" si="109"/>
        <v>94.858960000000025</v>
      </c>
      <c r="BO127" s="123"/>
      <c r="BP127" s="121">
        <f t="shared" si="110"/>
        <v>0</v>
      </c>
      <c r="BQ127" s="122">
        <f t="shared" si="111"/>
        <v>0</v>
      </c>
      <c r="BR127" s="121"/>
      <c r="BS127" s="120">
        <f t="shared" si="112"/>
        <v>94.858960000000025</v>
      </c>
      <c r="BT127" s="123"/>
      <c r="BU127" s="121">
        <f t="shared" si="113"/>
        <v>0</v>
      </c>
      <c r="BV127" s="122">
        <f t="shared" si="114"/>
        <v>0</v>
      </c>
      <c r="BW127" s="121"/>
      <c r="BX127" s="120">
        <f t="shared" si="115"/>
        <v>94.858960000000025</v>
      </c>
      <c r="BY127" s="123"/>
      <c r="BZ127" s="111">
        <f t="shared" si="76"/>
        <v>0</v>
      </c>
      <c r="CA127" s="122">
        <f t="shared" si="116"/>
        <v>0</v>
      </c>
      <c r="CB127" s="121"/>
      <c r="CC127" s="120">
        <f t="shared" si="117"/>
        <v>94.858960000000025</v>
      </c>
      <c r="CD127" s="123"/>
      <c r="CE127" s="111">
        <f t="shared" si="118"/>
        <v>0</v>
      </c>
      <c r="CF127" s="122">
        <f t="shared" si="119"/>
        <v>0</v>
      </c>
      <c r="CG127" s="121"/>
      <c r="CH127" s="120">
        <f t="shared" si="120"/>
        <v>94.858960000000025</v>
      </c>
      <c r="CI127" s="123"/>
      <c r="CJ127" s="111">
        <f t="shared" si="139"/>
        <v>0</v>
      </c>
      <c r="CK127" s="122">
        <f t="shared" si="137"/>
        <v>0</v>
      </c>
      <c r="CL127" s="121"/>
      <c r="CM127" s="120">
        <f t="shared" si="138"/>
        <v>94.858960000000025</v>
      </c>
      <c r="CN127" s="121"/>
      <c r="CO127" s="196">
        <f t="shared" si="121"/>
        <v>94.858960000000025</v>
      </c>
      <c r="CP127" s="111"/>
      <c r="CQ127" s="196">
        <f t="shared" si="122"/>
        <v>94.858960000000025</v>
      </c>
      <c r="CR127" s="111"/>
      <c r="CS127" s="196">
        <f t="shared" si="123"/>
        <v>94.858960000000025</v>
      </c>
      <c r="CT127" s="111"/>
      <c r="CU127" s="196">
        <f t="shared" si="124"/>
        <v>94.858960000000025</v>
      </c>
      <c r="CV127" s="111"/>
      <c r="CW127" s="196">
        <f t="shared" si="125"/>
        <v>94.858960000000025</v>
      </c>
      <c r="CX127" s="111"/>
      <c r="CY127" s="196">
        <f t="shared" si="126"/>
        <v>94.858960000000025</v>
      </c>
      <c r="CZ127" s="111"/>
      <c r="DA127" s="196">
        <f t="shared" si="127"/>
        <v>94.858960000000025</v>
      </c>
      <c r="DB127" s="111"/>
      <c r="DC127" s="196">
        <f t="shared" si="128"/>
        <v>94.858960000000025</v>
      </c>
      <c r="DD127" s="111"/>
      <c r="DE127" s="196">
        <f t="shared" si="150"/>
        <v>94.858960000000025</v>
      </c>
      <c r="DF127" s="111"/>
      <c r="DG127" s="196">
        <f t="shared" si="151"/>
        <v>94.858960000000025</v>
      </c>
      <c r="DH127" s="111"/>
      <c r="DI127" s="196">
        <f t="shared" si="152"/>
        <v>94.858960000000025</v>
      </c>
      <c r="DJ127" s="111"/>
      <c r="DK127" s="196">
        <f t="shared" si="153"/>
        <v>94.858960000000025</v>
      </c>
      <c r="DL127" s="111"/>
      <c r="DM127" s="196">
        <f t="shared" si="154"/>
        <v>94.858960000000025</v>
      </c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29"/>
        <v>0</v>
      </c>
      <c r="J128" s="122">
        <f t="shared" si="130"/>
        <v>0</v>
      </c>
      <c r="K128" s="184">
        <v>20.093</v>
      </c>
      <c r="L128" s="121">
        <f t="shared" si="131"/>
        <v>20.093</v>
      </c>
      <c r="M128" s="122">
        <f t="shared" si="132"/>
        <v>91.222220000000007</v>
      </c>
      <c r="N128" s="122">
        <f t="shared" si="133"/>
        <v>91.222220000000007</v>
      </c>
      <c r="O128" s="122">
        <v>0</v>
      </c>
      <c r="P128" s="120">
        <f t="shared" si="134"/>
        <v>91.222220000000007</v>
      </c>
      <c r="Q128" s="121">
        <v>20.093</v>
      </c>
      <c r="R128" s="121">
        <f t="shared" si="82"/>
        <v>0</v>
      </c>
      <c r="S128" s="122">
        <f t="shared" si="83"/>
        <v>0</v>
      </c>
      <c r="T128" s="122"/>
      <c r="U128" s="120">
        <f t="shared" si="84"/>
        <v>91.222220000000007</v>
      </c>
      <c r="V128" s="121">
        <v>20.093</v>
      </c>
      <c r="W128" s="121">
        <f t="shared" si="85"/>
        <v>0</v>
      </c>
      <c r="X128" s="122">
        <f t="shared" si="86"/>
        <v>0</v>
      </c>
      <c r="Y128" s="122"/>
      <c r="Z128" s="120">
        <f t="shared" si="87"/>
        <v>91.222220000000007</v>
      </c>
      <c r="AA128" s="121">
        <f>VLOOKUP(B128,Лист3!$A$2:$C$175,3,FALSE)</f>
        <v>20.093</v>
      </c>
      <c r="AB128" s="121">
        <f t="shared" si="88"/>
        <v>0</v>
      </c>
      <c r="AC128" s="122">
        <f t="shared" si="89"/>
        <v>0</v>
      </c>
      <c r="AD128" s="122"/>
      <c r="AE128" s="120">
        <f t="shared" si="90"/>
        <v>91.222220000000007</v>
      </c>
      <c r="AF128" s="121">
        <f>VLOOKUP(A128,Лист4!$A$2:$F$175,6,FALSE)</f>
        <v>21.032</v>
      </c>
      <c r="AG128" s="121">
        <f t="shared" si="91"/>
        <v>0.93900000000000006</v>
      </c>
      <c r="AH128" s="122">
        <f t="shared" si="92"/>
        <v>4.2630600000000003</v>
      </c>
      <c r="AI128" s="122"/>
      <c r="AJ128" s="120">
        <f t="shared" si="93"/>
        <v>95.485280000000003</v>
      </c>
      <c r="AK128" s="121">
        <f>VLOOKUP(A128,Лист6!$A$2:$F$175,6,FALSE)</f>
        <v>21.079000000000001</v>
      </c>
      <c r="AL128" s="121">
        <f t="shared" si="94"/>
        <v>4.7000000000000597E-2</v>
      </c>
      <c r="AM128" s="122">
        <f t="shared" si="95"/>
        <v>0.21338000000000271</v>
      </c>
      <c r="AN128" s="122"/>
      <c r="AO128" s="120">
        <f t="shared" si="96"/>
        <v>95.698660000000004</v>
      </c>
      <c r="AP128" s="123">
        <v>145.018</v>
      </c>
      <c r="AQ128" s="121">
        <f t="shared" si="97"/>
        <v>123.93899999999999</v>
      </c>
      <c r="AR128" s="121">
        <f t="shared" si="98"/>
        <v>562.68305999999995</v>
      </c>
      <c r="AS128" s="121"/>
      <c r="AT128" s="120">
        <f t="shared" si="99"/>
        <v>658.38171999999997</v>
      </c>
      <c r="AU128" s="123">
        <v>236.065</v>
      </c>
      <c r="AV128" s="121">
        <f t="shared" si="100"/>
        <v>91.046999999999997</v>
      </c>
      <c r="AW128" s="122">
        <f t="shared" si="101"/>
        <v>413.35338000000002</v>
      </c>
      <c r="AX128" s="121"/>
      <c r="AY128" s="120">
        <f t="shared" si="102"/>
        <v>1071.7350999999999</v>
      </c>
      <c r="AZ128" s="123">
        <v>373.077</v>
      </c>
      <c r="BA128" s="121">
        <f t="shared" si="146"/>
        <v>137.012</v>
      </c>
      <c r="BB128" s="122">
        <f t="shared" si="136"/>
        <v>659.02771999999993</v>
      </c>
      <c r="BC128" s="121"/>
      <c r="BD128" s="120">
        <f t="shared" si="103"/>
        <v>1730.7628199999999</v>
      </c>
      <c r="BE128" s="123">
        <v>491.02499999999998</v>
      </c>
      <c r="BF128" s="121">
        <f t="shared" si="104"/>
        <v>117.94799999999998</v>
      </c>
      <c r="BG128" s="122">
        <f t="shared" si="105"/>
        <v>567.32987999999989</v>
      </c>
      <c r="BH128" s="121">
        <v>2000</v>
      </c>
      <c r="BI128" s="120">
        <f t="shared" si="106"/>
        <v>298.0926999999997</v>
      </c>
      <c r="BJ128" s="123">
        <v>1273.0350000000001</v>
      </c>
      <c r="BK128" s="121">
        <f t="shared" si="107"/>
        <v>782.0100000000001</v>
      </c>
      <c r="BL128" s="122">
        <f t="shared" si="108"/>
        <v>3761.4681</v>
      </c>
      <c r="BM128" s="121"/>
      <c r="BN128" s="120">
        <f t="shared" si="109"/>
        <v>4059.5607999999997</v>
      </c>
      <c r="BO128" s="123">
        <v>2334.0459999999998</v>
      </c>
      <c r="BP128" s="121">
        <f t="shared" si="110"/>
        <v>1061.0109999999997</v>
      </c>
      <c r="BQ128" s="122">
        <f t="shared" si="111"/>
        <v>5103.4629099999984</v>
      </c>
      <c r="BR128" s="121">
        <v>2000</v>
      </c>
      <c r="BS128" s="120">
        <f t="shared" si="112"/>
        <v>7163.0237099999977</v>
      </c>
      <c r="BT128" s="123">
        <v>2856.0509999999999</v>
      </c>
      <c r="BU128" s="121">
        <f t="shared" si="113"/>
        <v>522.00500000000011</v>
      </c>
      <c r="BV128" s="122">
        <f t="shared" si="114"/>
        <v>2510.8440500000002</v>
      </c>
      <c r="BW128" s="121"/>
      <c r="BX128" s="120">
        <f t="shared" si="115"/>
        <v>9673.8677599999974</v>
      </c>
      <c r="BY128" s="123">
        <v>2991.0970000000002</v>
      </c>
      <c r="BZ128" s="111">
        <f t="shared" si="76"/>
        <v>135.04600000000028</v>
      </c>
      <c r="CA128" s="122">
        <f t="shared" si="116"/>
        <v>649.5712600000013</v>
      </c>
      <c r="CB128" s="121"/>
      <c r="CC128" s="120">
        <f t="shared" si="117"/>
        <v>10323.439019999998</v>
      </c>
      <c r="CD128" s="123">
        <v>2997.0940000000001</v>
      </c>
      <c r="CE128" s="111">
        <f t="shared" si="118"/>
        <v>5.9969999999998436</v>
      </c>
      <c r="CF128" s="122">
        <f t="shared" si="119"/>
        <v>28.845569999999245</v>
      </c>
      <c r="CG128" s="121"/>
      <c r="CH128" s="120">
        <f t="shared" si="120"/>
        <v>10352.284589999997</v>
      </c>
      <c r="CI128" s="170">
        <v>3010.0279999999998</v>
      </c>
      <c r="CJ128" s="111">
        <f t="shared" si="139"/>
        <v>12.933999999999742</v>
      </c>
      <c r="CK128" s="122">
        <f t="shared" si="137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21"/>
        <v>8414.4971299999961</v>
      </c>
      <c r="CP128" s="111"/>
      <c r="CQ128" s="196">
        <f t="shared" si="122"/>
        <v>8414.4971299999961</v>
      </c>
      <c r="CR128" s="111"/>
      <c r="CS128" s="196">
        <f t="shared" si="123"/>
        <v>8414.4971299999961</v>
      </c>
      <c r="CT128" s="111">
        <v>2000</v>
      </c>
      <c r="CU128" s="196">
        <f t="shared" si="124"/>
        <v>6414.4971299999961</v>
      </c>
      <c r="CV128" s="111"/>
      <c r="CW128" s="196">
        <f t="shared" si="125"/>
        <v>6414.4971299999961</v>
      </c>
      <c r="CX128" s="111"/>
      <c r="CY128" s="196">
        <f t="shared" si="126"/>
        <v>6414.4971299999961</v>
      </c>
      <c r="CZ128" s="111"/>
      <c r="DA128" s="196">
        <f t="shared" si="127"/>
        <v>6414.4971299999961</v>
      </c>
      <c r="DB128" s="111"/>
      <c r="DC128" s="196">
        <f t="shared" si="128"/>
        <v>6414.4971299999961</v>
      </c>
      <c r="DD128" s="111"/>
      <c r="DE128" s="196">
        <f t="shared" si="150"/>
        <v>6414.4971299999961</v>
      </c>
      <c r="DF128" s="111">
        <v>3000</v>
      </c>
      <c r="DG128" s="196">
        <f t="shared" si="151"/>
        <v>3414.4971299999961</v>
      </c>
      <c r="DH128" s="111"/>
      <c r="DI128" s="196">
        <f t="shared" si="152"/>
        <v>3414.4971299999961</v>
      </c>
      <c r="DJ128" s="111"/>
      <c r="DK128" s="196">
        <f t="shared" si="153"/>
        <v>3414.4971299999961</v>
      </c>
      <c r="DL128" s="111"/>
      <c r="DM128" s="196">
        <f t="shared" si="154"/>
        <v>3414.4971299999961</v>
      </c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29"/>
        <v>872.02600000000007</v>
      </c>
      <c r="J129" s="122">
        <f t="shared" si="130"/>
        <v>3645.0686799999999</v>
      </c>
      <c r="K129" s="184">
        <v>3440.0149999999999</v>
      </c>
      <c r="L129" s="121">
        <f t="shared" si="131"/>
        <v>1868.9799999999998</v>
      </c>
      <c r="M129" s="122">
        <f t="shared" si="132"/>
        <v>8485.1691999999985</v>
      </c>
      <c r="N129" s="122">
        <f t="shared" si="133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82"/>
        <v>902.07799999999997</v>
      </c>
      <c r="S129" s="122">
        <f t="shared" si="83"/>
        <v>4095.4341199999999</v>
      </c>
      <c r="T129" s="122">
        <v>3238.43</v>
      </c>
      <c r="U129" s="120">
        <f t="shared" si="84"/>
        <v>4095.4341200000003</v>
      </c>
      <c r="V129" s="121">
        <v>5097.0829999999996</v>
      </c>
      <c r="W129" s="121">
        <f t="shared" si="85"/>
        <v>754.98999999999978</v>
      </c>
      <c r="X129" s="122">
        <f t="shared" si="86"/>
        <v>3427.6545999999989</v>
      </c>
      <c r="Y129" s="122"/>
      <c r="Z129" s="120">
        <f t="shared" si="87"/>
        <v>7523.0887199999997</v>
      </c>
      <c r="AA129" s="121">
        <f>VLOOKUP(B129,Лист3!$A$2:$C$175,3,FALSE)</f>
        <v>5852.0590000000002</v>
      </c>
      <c r="AB129" s="121">
        <f t="shared" si="88"/>
        <v>754.97600000000057</v>
      </c>
      <c r="AC129" s="122">
        <f t="shared" si="89"/>
        <v>3427.5910400000025</v>
      </c>
      <c r="AD129" s="122">
        <v>7600</v>
      </c>
      <c r="AE129" s="120">
        <f t="shared" si="90"/>
        <v>3350.6797600000027</v>
      </c>
      <c r="AF129" s="121">
        <f>VLOOKUP(A129,Лист4!$A$2:$F$175,6,FALSE)</f>
        <v>6614.0640000000003</v>
      </c>
      <c r="AG129" s="121">
        <f t="shared" si="91"/>
        <v>762.00500000000011</v>
      </c>
      <c r="AH129" s="122">
        <f t="shared" si="92"/>
        <v>3459.5027000000005</v>
      </c>
      <c r="AI129" s="122">
        <v>3350.68</v>
      </c>
      <c r="AJ129" s="120">
        <f t="shared" si="93"/>
        <v>3459.5024600000038</v>
      </c>
      <c r="AK129" s="121">
        <f>VLOOKUP(A129,Лист6!$A$2:$F$175,6,FALSE)</f>
        <v>7425.0020000000004</v>
      </c>
      <c r="AL129" s="121">
        <f t="shared" si="94"/>
        <v>810.9380000000001</v>
      </c>
      <c r="AM129" s="122">
        <f t="shared" si="95"/>
        <v>3681.6585200000004</v>
      </c>
      <c r="AN129" s="122"/>
      <c r="AO129" s="120">
        <f t="shared" si="96"/>
        <v>7141.1609800000042</v>
      </c>
      <c r="AP129" s="123">
        <v>7805.0060000000003</v>
      </c>
      <c r="AQ129" s="121">
        <f t="shared" si="97"/>
        <v>380.00399999999991</v>
      </c>
      <c r="AR129" s="121">
        <f t="shared" si="98"/>
        <v>1725.2181599999997</v>
      </c>
      <c r="AS129" s="121">
        <v>7142</v>
      </c>
      <c r="AT129" s="120">
        <f t="shared" si="99"/>
        <v>1724.3791400000046</v>
      </c>
      <c r="AU129" s="123">
        <v>8002.0709999999999</v>
      </c>
      <c r="AV129" s="121">
        <f t="shared" si="100"/>
        <v>197.0649999999996</v>
      </c>
      <c r="AW129" s="122">
        <f t="shared" si="101"/>
        <v>894.67509999999822</v>
      </c>
      <c r="AX129" s="121">
        <f>1725.2</f>
        <v>1725.2</v>
      </c>
      <c r="AY129" s="120">
        <f t="shared" si="102"/>
        <v>893.85424000000262</v>
      </c>
      <c r="AZ129" s="123">
        <v>8126.018</v>
      </c>
      <c r="BA129" s="121">
        <f t="shared" si="146"/>
        <v>123.94700000000012</v>
      </c>
      <c r="BB129" s="122">
        <f t="shared" si="136"/>
        <v>596.18507000000056</v>
      </c>
      <c r="BC129" s="121">
        <v>864</v>
      </c>
      <c r="BD129" s="120">
        <f t="shared" si="103"/>
        <v>626.0393100000033</v>
      </c>
      <c r="BE129" s="123">
        <v>8247.0640000000003</v>
      </c>
      <c r="BF129" s="121">
        <f t="shared" si="104"/>
        <v>121.04600000000028</v>
      </c>
      <c r="BG129" s="122">
        <f t="shared" si="105"/>
        <v>582.23126000000127</v>
      </c>
      <c r="BH129" s="121"/>
      <c r="BI129" s="120">
        <f t="shared" si="106"/>
        <v>1208.2705700000047</v>
      </c>
      <c r="BJ129" s="170">
        <v>8515.7099999999991</v>
      </c>
      <c r="BK129" s="121">
        <f t="shared" si="107"/>
        <v>268.64599999999882</v>
      </c>
      <c r="BL129" s="122">
        <f t="shared" si="108"/>
        <v>1292.1872599999942</v>
      </c>
      <c r="BM129" s="121">
        <v>550</v>
      </c>
      <c r="BN129" s="144">
        <f t="shared" si="109"/>
        <v>1950.4578299999989</v>
      </c>
      <c r="BO129" s="123"/>
      <c r="BP129" s="121"/>
      <c r="BQ129" s="122">
        <f t="shared" si="111"/>
        <v>0</v>
      </c>
      <c r="BR129" s="121">
        <v>1217</v>
      </c>
      <c r="BS129" s="180">
        <f t="shared" si="112"/>
        <v>733.45782999999892</v>
      </c>
      <c r="BT129" s="123"/>
      <c r="BU129" s="121">
        <f t="shared" si="113"/>
        <v>0</v>
      </c>
      <c r="BV129" s="122">
        <f t="shared" si="114"/>
        <v>0</v>
      </c>
      <c r="BW129" s="121">
        <v>2452</v>
      </c>
      <c r="BX129" s="120">
        <f t="shared" si="115"/>
        <v>-1718.5421700000011</v>
      </c>
      <c r="BY129" s="123"/>
      <c r="BZ129" s="111">
        <f t="shared" si="76"/>
        <v>0</v>
      </c>
      <c r="CA129" s="122">
        <f t="shared" si="116"/>
        <v>0</v>
      </c>
      <c r="CB129" s="121"/>
      <c r="CC129" s="120">
        <f t="shared" si="117"/>
        <v>-1718.5421700000011</v>
      </c>
      <c r="CD129" s="123"/>
      <c r="CE129" s="111">
        <f t="shared" si="118"/>
        <v>0</v>
      </c>
      <c r="CF129" s="122">
        <f t="shared" si="119"/>
        <v>0</v>
      </c>
      <c r="CG129" s="121"/>
      <c r="CH129" s="120">
        <f t="shared" si="120"/>
        <v>-1718.5421700000011</v>
      </c>
      <c r="CI129" s="123"/>
      <c r="CJ129" s="111">
        <f t="shared" si="139"/>
        <v>0</v>
      </c>
      <c r="CK129" s="122">
        <f t="shared" si="137"/>
        <v>0</v>
      </c>
      <c r="CL129" s="121"/>
      <c r="CM129" s="157">
        <f t="shared" si="138"/>
        <v>-1718.5421700000011</v>
      </c>
      <c r="CN129" s="121"/>
      <c r="CO129" s="152">
        <f t="shared" si="121"/>
        <v>-1718.5421700000011</v>
      </c>
      <c r="CP129" s="121"/>
      <c r="CQ129" s="152">
        <f t="shared" si="122"/>
        <v>-1718.5421700000011</v>
      </c>
      <c r="CR129" s="121"/>
      <c r="CS129" s="196">
        <f t="shared" si="123"/>
        <v>-1718.5421700000011</v>
      </c>
      <c r="CT129" s="121"/>
      <c r="CU129" s="196">
        <f t="shared" si="124"/>
        <v>-1718.5421700000011</v>
      </c>
      <c r="CV129" s="121"/>
      <c r="CW129" s="196">
        <f t="shared" si="125"/>
        <v>-1718.5421700000011</v>
      </c>
      <c r="CX129" s="121"/>
      <c r="CY129" s="196">
        <f t="shared" si="126"/>
        <v>-1718.5421700000011</v>
      </c>
      <c r="CZ129" s="121"/>
      <c r="DA129" s="196">
        <f t="shared" si="127"/>
        <v>-1718.5421700000011</v>
      </c>
      <c r="DB129" s="121"/>
      <c r="DC129" s="196">
        <f t="shared" si="128"/>
        <v>-1718.5421700000011</v>
      </c>
      <c r="DD129" s="121"/>
      <c r="DE129" s="196">
        <f t="shared" si="150"/>
        <v>-1718.5421700000011</v>
      </c>
      <c r="DF129" s="121"/>
      <c r="DG129" s="196">
        <f t="shared" si="151"/>
        <v>-1718.5421700000011</v>
      </c>
      <c r="DH129" s="121"/>
      <c r="DI129" s="196">
        <f t="shared" si="152"/>
        <v>-1718.5421700000011</v>
      </c>
      <c r="DJ129" s="121"/>
      <c r="DK129" s="196">
        <f t="shared" si="153"/>
        <v>-1718.5421700000011</v>
      </c>
      <c r="DL129" s="121"/>
      <c r="DM129" s="196">
        <f t="shared" si="154"/>
        <v>-1718.5421700000011</v>
      </c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29"/>
        <v>1.0019999999999998</v>
      </c>
      <c r="J130" s="122">
        <f t="shared" si="130"/>
        <v>4.1883599999999985</v>
      </c>
      <c r="K130" s="184">
        <v>1079.04</v>
      </c>
      <c r="L130" s="121">
        <f t="shared" si="131"/>
        <v>1075.954</v>
      </c>
      <c r="M130" s="122">
        <f t="shared" si="132"/>
        <v>4884.8311599999997</v>
      </c>
      <c r="N130" s="122">
        <f t="shared" si="133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82"/>
        <v>467.05500000000006</v>
      </c>
      <c r="S130" s="122">
        <f t="shared" si="83"/>
        <v>2120.4297000000001</v>
      </c>
      <c r="T130" s="122">
        <v>4500</v>
      </c>
      <c r="U130" s="120">
        <f t="shared" si="84"/>
        <v>1518.1997000000001</v>
      </c>
      <c r="V130" s="121">
        <v>1733.068</v>
      </c>
      <c r="W130" s="121">
        <f t="shared" si="85"/>
        <v>186.97299999999996</v>
      </c>
      <c r="X130" s="122">
        <f t="shared" si="86"/>
        <v>848.85741999999982</v>
      </c>
      <c r="Y130" s="122">
        <v>0</v>
      </c>
      <c r="Z130" s="120">
        <f t="shared" si="87"/>
        <v>2367.0571199999999</v>
      </c>
      <c r="AA130" s="121">
        <v>2481.0059999999999</v>
      </c>
      <c r="AB130" s="121">
        <f t="shared" si="88"/>
        <v>747.93799999999987</v>
      </c>
      <c r="AC130" s="122">
        <f t="shared" si="89"/>
        <v>3395.6385199999995</v>
      </c>
      <c r="AD130" s="122"/>
      <c r="AE130" s="120">
        <f t="shared" si="90"/>
        <v>5762.6956399999999</v>
      </c>
      <c r="AF130" s="121">
        <f>VLOOKUP(A130,Лист4!$A$2:$F$175,6,FALSE)</f>
        <v>3145.0259999999998</v>
      </c>
      <c r="AG130" s="121">
        <f t="shared" si="91"/>
        <v>664.02</v>
      </c>
      <c r="AH130" s="122">
        <f t="shared" si="92"/>
        <v>3014.6507999999999</v>
      </c>
      <c r="AI130" s="122"/>
      <c r="AJ130" s="120">
        <f t="shared" si="93"/>
        <v>8777.3464399999993</v>
      </c>
      <c r="AK130" s="121">
        <f>VLOOKUP(A130,Лист6!$A$2:$F$175,6,FALSE)</f>
        <v>4048.047</v>
      </c>
      <c r="AL130" s="121">
        <f t="shared" si="94"/>
        <v>903.02100000000019</v>
      </c>
      <c r="AM130" s="122">
        <f t="shared" si="95"/>
        <v>4099.7153400000007</v>
      </c>
      <c r="AN130" s="122"/>
      <c r="AO130" s="120">
        <f t="shared" si="96"/>
        <v>12877.06178</v>
      </c>
      <c r="AP130" s="123">
        <v>4819.78</v>
      </c>
      <c r="AQ130" s="121">
        <f t="shared" si="97"/>
        <v>771.73299999999972</v>
      </c>
      <c r="AR130" s="121">
        <f t="shared" si="98"/>
        <v>3503.6678199999988</v>
      </c>
      <c r="AS130" s="121"/>
      <c r="AT130" s="120">
        <f t="shared" si="99"/>
        <v>16380.729599999999</v>
      </c>
      <c r="AU130" s="123">
        <v>5741.0950000000003</v>
      </c>
      <c r="AV130" s="121">
        <f t="shared" si="100"/>
        <v>921.31500000000051</v>
      </c>
      <c r="AW130" s="122">
        <f t="shared" si="101"/>
        <v>4182.7701000000025</v>
      </c>
      <c r="AX130" s="121">
        <f>12900</f>
        <v>12900</v>
      </c>
      <c r="AY130" s="120">
        <f t="shared" si="102"/>
        <v>7663.4997000000003</v>
      </c>
      <c r="AZ130" s="123">
        <v>6690.0919999999996</v>
      </c>
      <c r="BA130" s="121">
        <f t="shared" si="146"/>
        <v>948.99699999999939</v>
      </c>
      <c r="BB130" s="122">
        <f t="shared" si="136"/>
        <v>4564.6755699999967</v>
      </c>
      <c r="BC130" s="121"/>
      <c r="BD130" s="120">
        <f t="shared" si="103"/>
        <v>12228.175269999996</v>
      </c>
      <c r="BE130" s="123">
        <v>7409.0159999999996</v>
      </c>
      <c r="BF130" s="121">
        <f t="shared" si="104"/>
        <v>718.92399999999998</v>
      </c>
      <c r="BG130" s="122">
        <f t="shared" si="105"/>
        <v>3458.0244399999997</v>
      </c>
      <c r="BH130" s="121"/>
      <c r="BI130" s="120">
        <f t="shared" si="106"/>
        <v>15686.199709999995</v>
      </c>
      <c r="BJ130" s="170">
        <v>8854.0139999999992</v>
      </c>
      <c r="BK130" s="229">
        <f t="shared" si="107"/>
        <v>1444.9979999999996</v>
      </c>
      <c r="BL130" s="122">
        <f t="shared" si="108"/>
        <v>6950.4403799999973</v>
      </c>
      <c r="BM130" s="121"/>
      <c r="BN130" s="152">
        <f t="shared" si="109"/>
        <v>22636.640089999994</v>
      </c>
      <c r="BO130" s="123"/>
      <c r="BP130" s="121"/>
      <c r="BQ130" s="122">
        <f t="shared" si="111"/>
        <v>0</v>
      </c>
      <c r="BR130" s="121"/>
      <c r="BS130" s="120">
        <f t="shared" si="112"/>
        <v>22636.640089999994</v>
      </c>
      <c r="BT130" s="123"/>
      <c r="BU130" s="121">
        <f t="shared" si="113"/>
        <v>0</v>
      </c>
      <c r="BV130" s="122">
        <f t="shared" si="114"/>
        <v>0</v>
      </c>
      <c r="BW130" s="121">
        <v>29495</v>
      </c>
      <c r="BX130" s="120">
        <f t="shared" si="115"/>
        <v>-6858.3599100000065</v>
      </c>
      <c r="BY130" s="123"/>
      <c r="BZ130" s="111">
        <f t="shared" si="76"/>
        <v>0</v>
      </c>
      <c r="CA130" s="122">
        <f t="shared" si="116"/>
        <v>0</v>
      </c>
      <c r="CB130" s="121"/>
      <c r="CC130" s="120">
        <f t="shared" si="117"/>
        <v>-6858.3599100000065</v>
      </c>
      <c r="CD130" s="123"/>
      <c r="CE130" s="111">
        <f t="shared" si="118"/>
        <v>0</v>
      </c>
      <c r="CF130" s="122">
        <f t="shared" si="119"/>
        <v>0</v>
      </c>
      <c r="CG130" s="121"/>
      <c r="CH130" s="120">
        <f t="shared" si="120"/>
        <v>-6858.3599100000065</v>
      </c>
      <c r="CI130" s="160"/>
      <c r="CJ130" s="111">
        <f t="shared" si="139"/>
        <v>0</v>
      </c>
      <c r="CK130" s="122">
        <f t="shared" si="137"/>
        <v>0</v>
      </c>
      <c r="CL130" s="121"/>
      <c r="CM130" s="120">
        <f t="shared" si="138"/>
        <v>-6858.3599100000065</v>
      </c>
      <c r="CN130" s="121"/>
      <c r="CO130" s="152">
        <f t="shared" si="121"/>
        <v>-6858.3599100000065</v>
      </c>
      <c r="CP130" s="121"/>
      <c r="CQ130" s="152">
        <f t="shared" si="122"/>
        <v>-6858.3599100000065</v>
      </c>
      <c r="CR130" s="121"/>
      <c r="CS130" s="196">
        <f t="shared" si="123"/>
        <v>-6858.3599100000065</v>
      </c>
      <c r="CT130" s="121"/>
      <c r="CU130" s="196">
        <f t="shared" si="124"/>
        <v>-6858.3599100000065</v>
      </c>
      <c r="CV130" s="121"/>
      <c r="CW130" s="196">
        <f t="shared" si="125"/>
        <v>-6858.3599100000065</v>
      </c>
      <c r="CX130" s="121"/>
      <c r="CY130" s="196">
        <f t="shared" si="126"/>
        <v>-6858.3599100000065</v>
      </c>
      <c r="CZ130" s="121"/>
      <c r="DA130" s="196">
        <f t="shared" si="127"/>
        <v>-6858.3599100000065</v>
      </c>
      <c r="DB130" s="121"/>
      <c r="DC130" s="196">
        <f t="shared" si="128"/>
        <v>-6858.3599100000065</v>
      </c>
      <c r="DD130" s="121"/>
      <c r="DE130" s="196">
        <f t="shared" si="150"/>
        <v>-6858.3599100000065</v>
      </c>
      <c r="DF130" s="121"/>
      <c r="DG130" s="196">
        <f t="shared" si="151"/>
        <v>-6858.3599100000065</v>
      </c>
      <c r="DH130" s="121"/>
      <c r="DI130" s="196">
        <f t="shared" si="152"/>
        <v>-6858.3599100000065</v>
      </c>
      <c r="DJ130" s="121"/>
      <c r="DK130" s="196">
        <f t="shared" si="153"/>
        <v>-6858.3599100000065</v>
      </c>
      <c r="DL130" s="121"/>
      <c r="DM130" s="196">
        <f t="shared" si="154"/>
        <v>-6858.3599100000065</v>
      </c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58">G131/4.18</f>
        <v>0</v>
      </c>
      <c r="G131" s="182">
        <v>0</v>
      </c>
      <c r="H131" s="183">
        <v>607.07799999999997</v>
      </c>
      <c r="I131" s="121">
        <f t="shared" si="129"/>
        <v>290.04299999999995</v>
      </c>
      <c r="J131" s="122">
        <f t="shared" si="130"/>
        <v>1212.3797399999996</v>
      </c>
      <c r="K131" s="184">
        <v>5095.0349999999999</v>
      </c>
      <c r="L131" s="121">
        <f t="shared" si="131"/>
        <v>4487.9570000000003</v>
      </c>
      <c r="M131" s="122">
        <f t="shared" si="132"/>
        <v>20375.324780000003</v>
      </c>
      <c r="N131" s="122">
        <f t="shared" si="133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82"/>
        <v>934.04600000000028</v>
      </c>
      <c r="S131" s="122">
        <f t="shared" si="83"/>
        <v>4240.5688400000017</v>
      </c>
      <c r="T131" s="122">
        <v>20400</v>
      </c>
      <c r="U131" s="120">
        <f t="shared" si="84"/>
        <v>2444.2688400000043</v>
      </c>
      <c r="V131" s="121">
        <v>6534.0749999999998</v>
      </c>
      <c r="W131" s="121">
        <f t="shared" si="85"/>
        <v>504.99399999999969</v>
      </c>
      <c r="X131" s="122">
        <f t="shared" si="86"/>
        <v>2292.6727599999986</v>
      </c>
      <c r="Y131" s="122"/>
      <c r="Z131" s="120">
        <f t="shared" si="87"/>
        <v>4736.9416000000028</v>
      </c>
      <c r="AA131" s="121">
        <v>6969.0110000000004</v>
      </c>
      <c r="AB131" s="121">
        <f t="shared" si="88"/>
        <v>434.9360000000006</v>
      </c>
      <c r="AC131" s="122">
        <f t="shared" si="89"/>
        <v>1974.6094400000027</v>
      </c>
      <c r="AD131" s="122">
        <v>0</v>
      </c>
      <c r="AE131" s="120">
        <f t="shared" si="90"/>
        <v>6711.5510400000057</v>
      </c>
      <c r="AF131" s="121">
        <f>VLOOKUP(A131,Лист4!$A$2:$F$175,6,FALSE)</f>
        <v>8237.07</v>
      </c>
      <c r="AG131" s="121">
        <f t="shared" si="91"/>
        <v>1268.0589999999993</v>
      </c>
      <c r="AH131" s="122">
        <f t="shared" si="92"/>
        <v>5756.9878599999965</v>
      </c>
      <c r="AI131" s="122"/>
      <c r="AJ131" s="120">
        <f t="shared" si="93"/>
        <v>12468.538900000003</v>
      </c>
      <c r="AK131" s="121">
        <f>VLOOKUP(A131,Лист6!$A$2:$F$175,6,FALSE)</f>
        <v>9720.0409999999993</v>
      </c>
      <c r="AL131" s="121">
        <f t="shared" si="94"/>
        <v>1482.9709999999995</v>
      </c>
      <c r="AM131" s="122">
        <f t="shared" si="95"/>
        <v>6732.6883399999979</v>
      </c>
      <c r="AN131" s="122"/>
      <c r="AO131" s="120">
        <f t="shared" si="96"/>
        <v>19201.22724</v>
      </c>
      <c r="AP131" s="123">
        <v>10332.01</v>
      </c>
      <c r="AQ131" s="121">
        <f t="shared" si="97"/>
        <v>611.96900000000096</v>
      </c>
      <c r="AR131" s="121">
        <f t="shared" si="98"/>
        <v>2778.3392600000043</v>
      </c>
      <c r="AS131" s="121"/>
      <c r="AT131" s="120">
        <f t="shared" si="99"/>
        <v>21979.566500000004</v>
      </c>
      <c r="AU131" s="123">
        <v>10342.083000000001</v>
      </c>
      <c r="AV131" s="121">
        <f t="shared" si="100"/>
        <v>10.07300000000032</v>
      </c>
      <c r="AW131" s="122">
        <f t="shared" si="101"/>
        <v>45.731420000001457</v>
      </c>
      <c r="AX131" s="121">
        <f>19200</f>
        <v>19200</v>
      </c>
      <c r="AY131" s="120">
        <f t="shared" si="102"/>
        <v>2825.2979200000045</v>
      </c>
      <c r="AZ131" s="170">
        <v>10344.084000000001</v>
      </c>
      <c r="BA131" s="121">
        <f>AZ131-AU131</f>
        <v>2.0010000000002037</v>
      </c>
      <c r="BB131" s="122">
        <f t="shared" si="136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05"/>
        <v>0</v>
      </c>
      <c r="BH131" s="121"/>
      <c r="BI131" s="120">
        <f t="shared" si="106"/>
        <v>2834.9227300000057</v>
      </c>
      <c r="BJ131" s="123"/>
      <c r="BK131" s="121">
        <f t="shared" si="107"/>
        <v>0</v>
      </c>
      <c r="BL131" s="122">
        <f t="shared" si="108"/>
        <v>0</v>
      </c>
      <c r="BM131" s="121"/>
      <c r="BN131" s="198">
        <f t="shared" si="109"/>
        <v>2834.9227300000057</v>
      </c>
      <c r="BO131" s="123"/>
      <c r="BP131" s="121">
        <f t="shared" si="110"/>
        <v>0</v>
      </c>
      <c r="BQ131" s="122">
        <f t="shared" si="111"/>
        <v>0</v>
      </c>
      <c r="BR131" s="121"/>
      <c r="BS131" s="120">
        <f t="shared" si="112"/>
        <v>2834.9227300000057</v>
      </c>
      <c r="BT131" s="123"/>
      <c r="BU131" s="121">
        <f t="shared" si="113"/>
        <v>0</v>
      </c>
      <c r="BV131" s="122">
        <f t="shared" si="114"/>
        <v>0</v>
      </c>
      <c r="BW131" s="121">
        <v>2835</v>
      </c>
      <c r="BX131" s="120">
        <f t="shared" si="115"/>
        <v>-7.7269999994314276E-2</v>
      </c>
      <c r="BY131" s="123"/>
      <c r="BZ131" s="111">
        <f t="shared" si="76"/>
        <v>0</v>
      </c>
      <c r="CA131" s="122">
        <f t="shared" si="116"/>
        <v>0</v>
      </c>
      <c r="CB131" s="121"/>
      <c r="CC131" s="120">
        <f t="shared" si="117"/>
        <v>-7.7269999994314276E-2</v>
      </c>
      <c r="CD131" s="123"/>
      <c r="CE131" s="111">
        <f t="shared" si="118"/>
        <v>0</v>
      </c>
      <c r="CF131" s="122">
        <f t="shared" si="119"/>
        <v>0</v>
      </c>
      <c r="CG131" s="121"/>
      <c r="CH131" s="120">
        <f t="shared" si="120"/>
        <v>-7.7269999994314276E-2</v>
      </c>
      <c r="CI131" s="123"/>
      <c r="CJ131" s="111">
        <f t="shared" si="139"/>
        <v>0</v>
      </c>
      <c r="CK131" s="122">
        <f t="shared" si="137"/>
        <v>0</v>
      </c>
      <c r="CL131" s="121"/>
      <c r="CM131" s="120">
        <f t="shared" si="138"/>
        <v>-7.7269999994314276E-2</v>
      </c>
      <c r="CN131" s="121"/>
      <c r="CO131" s="152">
        <f t="shared" si="121"/>
        <v>-7.7269999994314276E-2</v>
      </c>
      <c r="CP131" s="121"/>
      <c r="CQ131" s="152">
        <f t="shared" si="122"/>
        <v>-7.7269999994314276E-2</v>
      </c>
      <c r="CR131" s="121"/>
      <c r="CS131" s="196">
        <f t="shared" si="123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50"/>
        <v>-7.7269999994314276E-2</v>
      </c>
      <c r="DF131" s="121"/>
      <c r="DG131" s="196">
        <f t="shared" si="151"/>
        <v>-7.7269999994314276E-2</v>
      </c>
      <c r="DH131" s="121"/>
      <c r="DI131" s="196">
        <f t="shared" si="152"/>
        <v>-7.7269999994314276E-2</v>
      </c>
      <c r="DJ131" s="121"/>
      <c r="DK131" s="196">
        <f t="shared" si="153"/>
        <v>-7.7269999994314276E-2</v>
      </c>
      <c r="DL131" s="121"/>
      <c r="DM131" s="196">
        <f t="shared" si="154"/>
        <v>-7.7269999994314276E-2</v>
      </c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58"/>
        <v>5.0741626794258377</v>
      </c>
      <c r="G132" s="222">
        <v>21.21</v>
      </c>
      <c r="H132" s="223">
        <v>651.09900000000005</v>
      </c>
      <c r="I132" s="96">
        <f t="shared" si="129"/>
        <v>66.0150000000001</v>
      </c>
      <c r="J132" s="224">
        <f t="shared" si="130"/>
        <v>275.9427000000004</v>
      </c>
      <c r="K132" s="225">
        <v>733.053</v>
      </c>
      <c r="L132" s="96">
        <f t="shared" si="131"/>
        <v>81.953999999999951</v>
      </c>
      <c r="M132" s="224">
        <f t="shared" si="132"/>
        <v>372.07115999999979</v>
      </c>
      <c r="N132" s="224">
        <f t="shared" si="133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82"/>
        <v>6.0339999999999918</v>
      </c>
      <c r="S132" s="224">
        <f t="shared" si="83"/>
        <v>27.394359999999963</v>
      </c>
      <c r="T132" s="224"/>
      <c r="U132" s="226">
        <f t="shared" si="84"/>
        <v>617.12436000000002</v>
      </c>
      <c r="V132" s="96">
        <v>745.03099999999995</v>
      </c>
      <c r="W132" s="96">
        <f t="shared" si="85"/>
        <v>5.94399999999996</v>
      </c>
      <c r="X132" s="224">
        <f t="shared" si="86"/>
        <v>26.985759999999818</v>
      </c>
      <c r="Y132" s="224">
        <v>0</v>
      </c>
      <c r="Z132" s="226">
        <f t="shared" si="87"/>
        <v>644.11011999999982</v>
      </c>
      <c r="AA132" s="96">
        <f>VLOOKUP(B132,Лист3!$A$2:$C$175,3,FALSE)</f>
        <v>751.02599999999995</v>
      </c>
      <c r="AB132" s="96">
        <f t="shared" si="88"/>
        <v>5.9950000000000045</v>
      </c>
      <c r="AC132" s="224">
        <f t="shared" si="89"/>
        <v>27.217300000000019</v>
      </c>
      <c r="AD132" s="224"/>
      <c r="AE132" s="226">
        <f t="shared" si="90"/>
        <v>671.32741999999985</v>
      </c>
      <c r="AF132" s="96">
        <f>VLOOKUP(A132,Лист4!$A$2:$F$175,6,FALSE)</f>
        <v>756.00599999999997</v>
      </c>
      <c r="AG132" s="96">
        <f t="shared" si="91"/>
        <v>4.9800000000000182</v>
      </c>
      <c r="AH132" s="224">
        <f t="shared" si="92"/>
        <v>22.609200000000083</v>
      </c>
      <c r="AI132" s="224"/>
      <c r="AJ132" s="226">
        <f t="shared" si="93"/>
        <v>693.93661999999995</v>
      </c>
      <c r="AK132" s="96">
        <f>VLOOKUP(A132,Лист6!$A$2:$F$175,6,FALSE)</f>
        <v>762.03099999999995</v>
      </c>
      <c r="AL132" s="96">
        <f t="shared" si="94"/>
        <v>6.0249999999999773</v>
      </c>
      <c r="AM132" s="224">
        <f t="shared" si="95"/>
        <v>27.353499999999897</v>
      </c>
      <c r="AN132" s="224"/>
      <c r="AO132" s="226">
        <f t="shared" si="96"/>
        <v>721.29011999999989</v>
      </c>
      <c r="AP132" s="91">
        <v>768.06500000000005</v>
      </c>
      <c r="AQ132" s="96">
        <f t="shared" si="97"/>
        <v>6.0340000000001055</v>
      </c>
      <c r="AR132" s="96">
        <f t="shared" si="98"/>
        <v>27.394360000000479</v>
      </c>
      <c r="AS132" s="96"/>
      <c r="AT132" s="226">
        <f t="shared" si="99"/>
        <v>748.68448000000035</v>
      </c>
      <c r="AU132" s="91">
        <v>794.09799999999996</v>
      </c>
      <c r="AV132" s="96">
        <f t="shared" si="100"/>
        <v>26.032999999999902</v>
      </c>
      <c r="AW132" s="224">
        <f t="shared" si="101"/>
        <v>118.18981999999956</v>
      </c>
      <c r="AX132" s="96">
        <f>1000</f>
        <v>1000</v>
      </c>
      <c r="AY132" s="226">
        <f t="shared" si="102"/>
        <v>-133.12570000000005</v>
      </c>
      <c r="AZ132" s="91">
        <v>836.06100000000004</v>
      </c>
      <c r="BA132" s="96">
        <f t="shared" si="146"/>
        <v>41.963000000000079</v>
      </c>
      <c r="BB132" s="224">
        <f t="shared" si="136"/>
        <v>201.84203000000036</v>
      </c>
      <c r="BC132" s="96"/>
      <c r="BD132" s="226">
        <f t="shared" si="103"/>
        <v>68.716330000000312</v>
      </c>
      <c r="BE132" s="91">
        <v>844.05100000000004</v>
      </c>
      <c r="BF132" s="96">
        <f t="shared" si="104"/>
        <v>7.9900000000000091</v>
      </c>
      <c r="BG132" s="224">
        <f t="shared" si="105"/>
        <v>38.431900000000041</v>
      </c>
      <c r="BH132" s="96"/>
      <c r="BI132" s="226">
        <f t="shared" si="106"/>
        <v>107.14823000000035</v>
      </c>
      <c r="BJ132" s="91">
        <v>851.01</v>
      </c>
      <c r="BK132" s="96">
        <f t="shared" si="107"/>
        <v>6.9589999999999463</v>
      </c>
      <c r="BL132" s="224">
        <f t="shared" si="108"/>
        <v>33.47278999999974</v>
      </c>
      <c r="BM132" s="96"/>
      <c r="BN132" s="226">
        <f t="shared" si="109"/>
        <v>140.6210200000001</v>
      </c>
      <c r="BO132" s="91">
        <v>857.01499999999999</v>
      </c>
      <c r="BP132" s="96">
        <f t="shared" si="110"/>
        <v>6.0049999999999955</v>
      </c>
      <c r="BQ132" s="224">
        <f t="shared" si="111"/>
        <v>28.884049999999977</v>
      </c>
      <c r="BR132" s="96"/>
      <c r="BS132" s="226">
        <f t="shared" si="112"/>
        <v>169.50507000000007</v>
      </c>
      <c r="BT132" s="91">
        <v>863.00400000000002</v>
      </c>
      <c r="BU132" s="96">
        <f t="shared" si="113"/>
        <v>5.9890000000000327</v>
      </c>
      <c r="BV132" s="224">
        <f t="shared" si="114"/>
        <v>28.807090000000155</v>
      </c>
      <c r="BW132" s="96"/>
      <c r="BX132" s="226">
        <f t="shared" si="115"/>
        <v>198.31216000000023</v>
      </c>
      <c r="BY132" s="91">
        <v>872.03899999999999</v>
      </c>
      <c r="BZ132" s="217">
        <f t="shared" si="76"/>
        <v>9.0349999999999682</v>
      </c>
      <c r="CA132" s="224">
        <f t="shared" si="116"/>
        <v>43.458349999999847</v>
      </c>
      <c r="CB132" s="96"/>
      <c r="CC132" s="226">
        <f t="shared" si="117"/>
        <v>241.77051000000009</v>
      </c>
      <c r="CD132" s="91">
        <v>874.09500000000003</v>
      </c>
      <c r="CE132" s="217">
        <f t="shared" si="118"/>
        <v>2.05600000000004</v>
      </c>
      <c r="CF132" s="224">
        <f t="shared" si="119"/>
        <v>9.8893600000001918</v>
      </c>
      <c r="CG132" s="96"/>
      <c r="CH132" s="226">
        <f t="shared" si="120"/>
        <v>251.65987000000027</v>
      </c>
      <c r="CI132" s="91">
        <v>880.01800000000003</v>
      </c>
      <c r="CJ132" s="217">
        <f t="shared" si="139"/>
        <v>5.9230000000000018</v>
      </c>
      <c r="CK132" s="224">
        <f t="shared" si="137"/>
        <v>28.489630000000005</v>
      </c>
      <c r="CL132" s="96"/>
      <c r="CM132" s="287">
        <f t="shared" si="138"/>
        <v>280.14950000000027</v>
      </c>
      <c r="CN132" s="217"/>
      <c r="CO132" s="289">
        <f t="shared" si="121"/>
        <v>280.14950000000027</v>
      </c>
      <c r="CP132" s="217"/>
      <c r="CQ132" s="289">
        <f t="shared" si="122"/>
        <v>280.14950000000027</v>
      </c>
      <c r="CR132" s="217"/>
      <c r="CS132" s="289">
        <f t="shared" si="123"/>
        <v>280.14950000000027</v>
      </c>
      <c r="CT132" s="217"/>
      <c r="CU132" s="289">
        <f t="shared" si="124"/>
        <v>280.14950000000027</v>
      </c>
      <c r="CV132" s="217"/>
      <c r="CW132" s="289">
        <f t="shared" ref="CW132:CW181" si="159">CU132-CV132</f>
        <v>280.14950000000027</v>
      </c>
      <c r="CX132" s="217"/>
      <c r="CY132" s="289">
        <f t="shared" ref="CY132:CY181" si="160">CW132-CX132</f>
        <v>280.14950000000027</v>
      </c>
      <c r="CZ132" s="217"/>
      <c r="DA132" s="289">
        <f t="shared" ref="DA132:DA181" si="161">CY132-CZ132</f>
        <v>280.14950000000027</v>
      </c>
      <c r="DB132" s="217"/>
      <c r="DC132" s="289">
        <f t="shared" ref="DC132:DC181" si="162">DA132-DB132</f>
        <v>280.14950000000027</v>
      </c>
      <c r="DD132" s="217"/>
      <c r="DE132" s="289">
        <f t="shared" si="150"/>
        <v>280.14950000000027</v>
      </c>
      <c r="DF132" s="217"/>
      <c r="DG132" s="289">
        <f t="shared" si="151"/>
        <v>280.14950000000027</v>
      </c>
      <c r="DH132" s="217"/>
      <c r="DI132" s="289">
        <f t="shared" si="152"/>
        <v>280.14950000000027</v>
      </c>
      <c r="DJ132" s="217"/>
      <c r="DK132" s="289">
        <f t="shared" si="153"/>
        <v>280.14950000000027</v>
      </c>
      <c r="DL132" s="217"/>
      <c r="DM132" s="289">
        <f t="shared" si="154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58"/>
        <v>318.0502392344498</v>
      </c>
      <c r="G133" s="182">
        <v>1329.45</v>
      </c>
      <c r="H133" s="183">
        <v>3653.0120000000002</v>
      </c>
      <c r="I133" s="121">
        <f t="shared" si="129"/>
        <v>1204.9210000000003</v>
      </c>
      <c r="J133" s="122">
        <f t="shared" si="130"/>
        <v>5036.5697800000007</v>
      </c>
      <c r="K133" s="184">
        <v>4787.0140000000001</v>
      </c>
      <c r="L133" s="121">
        <f t="shared" si="131"/>
        <v>1134.002</v>
      </c>
      <c r="M133" s="122">
        <f t="shared" si="132"/>
        <v>5148.3690799999995</v>
      </c>
      <c r="N133" s="122">
        <f t="shared" si="133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82"/>
        <v>295.06700000000001</v>
      </c>
      <c r="S133" s="122">
        <f t="shared" si="83"/>
        <v>1339.60418</v>
      </c>
      <c r="T133" s="122"/>
      <c r="U133" s="120">
        <f t="shared" si="84"/>
        <v>2460.3741799999998</v>
      </c>
      <c r="V133" s="121">
        <v>5521.0950000000003</v>
      </c>
      <c r="W133" s="121">
        <f t="shared" si="85"/>
        <v>439.01400000000012</v>
      </c>
      <c r="X133" s="122">
        <f t="shared" si="86"/>
        <v>1993.1235600000007</v>
      </c>
      <c r="Y133" s="122">
        <v>2534</v>
      </c>
      <c r="Z133" s="120">
        <f t="shared" si="87"/>
        <v>1919.4977400000007</v>
      </c>
      <c r="AA133" s="121">
        <f>VLOOKUP(B133,Лист3!$A$2:$C$175,3,FALSE)</f>
        <v>6020.0439999999999</v>
      </c>
      <c r="AB133" s="121">
        <f t="shared" si="88"/>
        <v>498.94899999999961</v>
      </c>
      <c r="AC133" s="122">
        <f t="shared" si="89"/>
        <v>2265.2284599999984</v>
      </c>
      <c r="AD133" s="122">
        <v>1994</v>
      </c>
      <c r="AE133" s="120">
        <f t="shared" si="90"/>
        <v>2190.7261999999992</v>
      </c>
      <c r="AF133" s="121">
        <f>VLOOKUP(A133,Лист4!$A$2:$F$175,6,FALSE)</f>
        <v>6572.0050000000001</v>
      </c>
      <c r="AG133" s="121">
        <f t="shared" si="91"/>
        <v>551.96100000000024</v>
      </c>
      <c r="AH133" s="122">
        <f t="shared" si="92"/>
        <v>2505.9029400000013</v>
      </c>
      <c r="AI133" s="122"/>
      <c r="AJ133" s="120">
        <f t="shared" si="93"/>
        <v>4696.6291400000009</v>
      </c>
      <c r="AK133" s="121">
        <f>VLOOKUP(A133,Лист6!$A$2:$F$175,6,FALSE)</f>
        <v>6849.0360000000001</v>
      </c>
      <c r="AL133" s="121">
        <f t="shared" si="94"/>
        <v>277.03099999999995</v>
      </c>
      <c r="AM133" s="122">
        <f t="shared" si="95"/>
        <v>1257.7207399999998</v>
      </c>
      <c r="AN133" s="122">
        <v>4771.13</v>
      </c>
      <c r="AO133" s="120">
        <f t="shared" si="96"/>
        <v>1183.2198800000006</v>
      </c>
      <c r="AP133" s="161">
        <v>6849.0360000000001</v>
      </c>
      <c r="AQ133" s="121">
        <f t="shared" si="97"/>
        <v>0</v>
      </c>
      <c r="AR133" s="121">
        <f t="shared" si="98"/>
        <v>0</v>
      </c>
      <c r="AS133" s="121">
        <v>1257.8</v>
      </c>
      <c r="AT133" s="128">
        <f t="shared" si="99"/>
        <v>-74.580119999999397</v>
      </c>
      <c r="AU133" s="123"/>
      <c r="AV133" s="121"/>
      <c r="AW133" s="122">
        <f t="shared" si="101"/>
        <v>0</v>
      </c>
      <c r="AX133" s="121"/>
      <c r="AY133" s="120">
        <f t="shared" si="102"/>
        <v>-74.580119999999397</v>
      </c>
      <c r="AZ133" s="123"/>
      <c r="BA133" s="121">
        <f t="shared" si="146"/>
        <v>0</v>
      </c>
      <c r="BB133" s="122">
        <f t="shared" si="136"/>
        <v>0</v>
      </c>
      <c r="BC133" s="121"/>
      <c r="BD133" s="120">
        <f t="shared" si="103"/>
        <v>-74.580119999999397</v>
      </c>
      <c r="BE133" s="123"/>
      <c r="BF133" s="121">
        <f t="shared" si="104"/>
        <v>0</v>
      </c>
      <c r="BG133" s="122">
        <f t="shared" si="105"/>
        <v>0</v>
      </c>
      <c r="BH133" s="121"/>
      <c r="BI133" s="120">
        <f t="shared" si="106"/>
        <v>-74.580119999999397</v>
      </c>
      <c r="BJ133" s="123"/>
      <c r="BK133" s="121">
        <f t="shared" si="107"/>
        <v>0</v>
      </c>
      <c r="BL133" s="122">
        <f t="shared" si="108"/>
        <v>0</v>
      </c>
      <c r="BM133" s="121"/>
      <c r="BN133" s="120">
        <f t="shared" si="109"/>
        <v>-74.580119999999397</v>
      </c>
      <c r="BO133" s="123"/>
      <c r="BP133" s="121">
        <f t="shared" si="110"/>
        <v>0</v>
      </c>
      <c r="BQ133" s="122">
        <f t="shared" si="111"/>
        <v>0</v>
      </c>
      <c r="BR133" s="121"/>
      <c r="BS133" s="120">
        <f t="shared" si="112"/>
        <v>-74.580119999999397</v>
      </c>
      <c r="BT133" s="123"/>
      <c r="BU133" s="121">
        <f t="shared" si="113"/>
        <v>0</v>
      </c>
      <c r="BV133" s="122">
        <f t="shared" si="114"/>
        <v>0</v>
      </c>
      <c r="BW133" s="121"/>
      <c r="BX133" s="120">
        <f t="shared" si="115"/>
        <v>-74.580119999999397</v>
      </c>
      <c r="BY133" s="123"/>
      <c r="BZ133" s="111">
        <f t="shared" ref="BZ133:BZ181" si="163">BY133-BT133</f>
        <v>0</v>
      </c>
      <c r="CA133" s="122">
        <f t="shared" si="116"/>
        <v>0</v>
      </c>
      <c r="CB133" s="121"/>
      <c r="CC133" s="120">
        <f t="shared" si="117"/>
        <v>-74.580119999999397</v>
      </c>
      <c r="CD133" s="123"/>
      <c r="CE133" s="111">
        <f t="shared" si="118"/>
        <v>0</v>
      </c>
      <c r="CF133" s="122">
        <f t="shared" si="119"/>
        <v>0</v>
      </c>
      <c r="CG133" s="121"/>
      <c r="CH133" s="120">
        <f t="shared" si="120"/>
        <v>-74.580119999999397</v>
      </c>
      <c r="CI133" s="123"/>
      <c r="CJ133" s="111">
        <f t="shared" si="139"/>
        <v>0</v>
      </c>
      <c r="CK133" s="122">
        <f t="shared" si="137"/>
        <v>0</v>
      </c>
      <c r="CL133" s="121"/>
      <c r="CM133" s="120">
        <f t="shared" si="138"/>
        <v>-74.580119999999397</v>
      </c>
      <c r="CN133" s="121"/>
      <c r="CO133" s="152">
        <f t="shared" si="121"/>
        <v>-74.580119999999397</v>
      </c>
      <c r="CP133" s="121"/>
      <c r="CQ133" s="152">
        <f t="shared" si="122"/>
        <v>-74.580119999999397</v>
      </c>
      <c r="CR133" s="121"/>
      <c r="CS133" s="196">
        <f t="shared" si="123"/>
        <v>-74.580119999999397</v>
      </c>
      <c r="CT133" s="121"/>
      <c r="CU133" s="196">
        <f t="shared" si="124"/>
        <v>-74.580119999999397</v>
      </c>
      <c r="CV133" s="121"/>
      <c r="CW133" s="196">
        <f t="shared" si="159"/>
        <v>-74.580119999999397</v>
      </c>
      <c r="CX133" s="121"/>
      <c r="CY133" s="196">
        <f t="shared" si="160"/>
        <v>-74.580119999999397</v>
      </c>
      <c r="CZ133" s="121"/>
      <c r="DA133" s="196">
        <f t="shared" si="161"/>
        <v>-74.580119999999397</v>
      </c>
      <c r="DB133" s="121"/>
      <c r="DC133" s="196">
        <f t="shared" si="162"/>
        <v>-74.580119999999397</v>
      </c>
      <c r="DD133" s="121"/>
      <c r="DE133" s="196">
        <f t="shared" ref="DE133:DE164" si="164">DC133-DD133</f>
        <v>-74.580119999999397</v>
      </c>
      <c r="DF133" s="121"/>
      <c r="DG133" s="196">
        <f t="shared" ref="DG133:DG164" si="165">DE133-DF133</f>
        <v>-74.580119999999397</v>
      </c>
      <c r="DH133" s="121"/>
      <c r="DI133" s="196">
        <f t="shared" si="152"/>
        <v>-74.580119999999397</v>
      </c>
      <c r="DJ133" s="121"/>
      <c r="DK133" s="196">
        <f t="shared" si="153"/>
        <v>-74.580119999999397</v>
      </c>
      <c r="DL133" s="121"/>
      <c r="DM133" s="196">
        <f t="shared" si="154"/>
        <v>-74.580119999999397</v>
      </c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58"/>
        <v>0</v>
      </c>
      <c r="G134" s="182"/>
      <c r="H134" s="183">
        <v>0</v>
      </c>
      <c r="I134" s="121">
        <f t="shared" si="129"/>
        <v>0</v>
      </c>
      <c r="J134" s="122">
        <f t="shared" si="130"/>
        <v>0</v>
      </c>
      <c r="K134" s="184">
        <v>0</v>
      </c>
      <c r="L134" s="121">
        <f t="shared" si="131"/>
        <v>0</v>
      </c>
      <c r="M134" s="122">
        <f t="shared" si="132"/>
        <v>0</v>
      </c>
      <c r="N134" s="122">
        <f t="shared" si="133"/>
        <v>0</v>
      </c>
      <c r="O134" s="122">
        <v>0</v>
      </c>
      <c r="P134" s="120">
        <f t="shared" si="134"/>
        <v>0</v>
      </c>
      <c r="Q134" s="121">
        <v>0</v>
      </c>
      <c r="R134" s="121">
        <f t="shared" si="82"/>
        <v>0</v>
      </c>
      <c r="S134" s="122">
        <f t="shared" si="83"/>
        <v>0</v>
      </c>
      <c r="T134" s="122"/>
      <c r="U134" s="120">
        <f t="shared" ref="U134:U181" si="166">P134+S134-T134</f>
        <v>0</v>
      </c>
      <c r="V134" s="121">
        <v>0</v>
      </c>
      <c r="W134" s="121">
        <f t="shared" ref="W134:W181" si="167">V134-Q134</f>
        <v>0</v>
      </c>
      <c r="X134" s="122">
        <f t="shared" ref="X134:X181" si="168">W134*4.54</f>
        <v>0</v>
      </c>
      <c r="Y134" s="122"/>
      <c r="Z134" s="120">
        <f t="shared" ref="Z134:Z181" si="169">U134+X134-Y134</f>
        <v>0</v>
      </c>
      <c r="AA134" s="121">
        <f>VLOOKUP(B134,Лист3!$A$2:$C$175,3,FALSE)</f>
        <v>0</v>
      </c>
      <c r="AB134" s="121">
        <f t="shared" ref="AB134:AB148" si="170">AA134-V134</f>
        <v>0</v>
      </c>
      <c r="AC134" s="122">
        <f t="shared" ref="AC134:AC148" si="171">AB134*4.54</f>
        <v>0</v>
      </c>
      <c r="AD134" s="122"/>
      <c r="AE134" s="120">
        <f t="shared" ref="AE134:AE181" si="172">Z134+AC134-AD134</f>
        <v>0</v>
      </c>
      <c r="AF134" s="121">
        <f>VLOOKUP(A134,Лист4!$A$2:$F$175,6,FALSE)</f>
        <v>0</v>
      </c>
      <c r="AG134" s="121">
        <f t="shared" ref="AG134:AG148" si="173">AF134-AA134</f>
        <v>0</v>
      </c>
      <c r="AH134" s="122">
        <f t="shared" ref="AH134:AH148" si="174">AG134*4.54</f>
        <v>0</v>
      </c>
      <c r="AI134" s="122"/>
      <c r="AJ134" s="120">
        <f t="shared" ref="AJ134:AJ181" si="175">AE134+AH134-AI134</f>
        <v>0</v>
      </c>
      <c r="AK134" s="121">
        <f>VLOOKUP(A134,Лист6!$A$2:$F$175,6,FALSE)</f>
        <v>0</v>
      </c>
      <c r="AL134" s="121">
        <f t="shared" ref="AL134:AL148" si="176">AK134-AF134</f>
        <v>0</v>
      </c>
      <c r="AM134" s="122">
        <f t="shared" ref="AM134:AM148" si="177">AL134*4.54</f>
        <v>0</v>
      </c>
      <c r="AN134" s="122"/>
      <c r="AO134" s="120">
        <f t="shared" ref="AO134:AO181" si="178">AJ134+AM134-AN134</f>
        <v>0</v>
      </c>
      <c r="AP134" s="123">
        <v>0</v>
      </c>
      <c r="AQ134" s="121">
        <f t="shared" ref="AQ134:AQ181" si="179">AP134-AK134</f>
        <v>0</v>
      </c>
      <c r="AR134" s="121">
        <f t="shared" ref="AR134:AR180" si="180">AQ134*4.54</f>
        <v>0</v>
      </c>
      <c r="AS134" s="121"/>
      <c r="AT134" s="120">
        <f t="shared" ref="AT134:AT181" si="181">AO134+AR134-AS134</f>
        <v>0</v>
      </c>
      <c r="AU134" s="123">
        <v>0</v>
      </c>
      <c r="AV134" s="121">
        <f t="shared" ref="AV134:AV179" si="182">AU134-AP134</f>
        <v>0</v>
      </c>
      <c r="AW134" s="122">
        <f t="shared" ref="AW134:AW181" si="183">AV134*4.54</f>
        <v>0</v>
      </c>
      <c r="AX134" s="121"/>
      <c r="AY134" s="120">
        <f t="shared" ref="AY134:AY181" si="184">AT134+AW134-AX134</f>
        <v>0</v>
      </c>
      <c r="AZ134" s="123">
        <v>0</v>
      </c>
      <c r="BA134" s="121">
        <f t="shared" si="146"/>
        <v>0</v>
      </c>
      <c r="BB134" s="122">
        <f t="shared" si="136"/>
        <v>0</v>
      </c>
      <c r="BC134" s="121"/>
      <c r="BD134" s="120">
        <f t="shared" ref="BD134:BD181" si="185">AY134+BB134-BC134</f>
        <v>0</v>
      </c>
      <c r="BE134" s="123">
        <v>0</v>
      </c>
      <c r="BF134" s="121">
        <f t="shared" ref="BF134:BF181" si="186">BE134-AZ134</f>
        <v>0</v>
      </c>
      <c r="BG134" s="122">
        <f t="shared" ref="BG134:BG181" si="187">BF134*4.81</f>
        <v>0</v>
      </c>
      <c r="BH134" s="121"/>
      <c r="BI134" s="120">
        <f t="shared" ref="BI134:BI181" si="188">BD134+BG134-BH134</f>
        <v>0</v>
      </c>
      <c r="BJ134" s="123">
        <v>0</v>
      </c>
      <c r="BK134" s="121">
        <f t="shared" ref="BK134:BK181" si="189">BJ134-BE134</f>
        <v>0</v>
      </c>
      <c r="BL134" s="122">
        <f t="shared" ref="BL134:BL181" si="190">BK134*4.81</f>
        <v>0</v>
      </c>
      <c r="BM134" s="121"/>
      <c r="BN134" s="120">
        <f t="shared" ref="BN134:BN181" si="191">BI134+BL134-BM134</f>
        <v>0</v>
      </c>
      <c r="BO134" s="123">
        <v>0</v>
      </c>
      <c r="BP134" s="121">
        <f t="shared" ref="BP134:BP181" si="192">BO134-BJ134</f>
        <v>0</v>
      </c>
      <c r="BQ134" s="122">
        <f t="shared" ref="BQ134:BQ181" si="193">BP134*4.81</f>
        <v>0</v>
      </c>
      <c r="BR134" s="121"/>
      <c r="BS134" s="120">
        <f t="shared" ref="BS134:BS181" si="194">BN134+BQ134-BR134</f>
        <v>0</v>
      </c>
      <c r="BT134" s="123">
        <v>0</v>
      </c>
      <c r="BU134" s="121">
        <f t="shared" ref="BU134:BU181" si="195">BT134-BO134</f>
        <v>0</v>
      </c>
      <c r="BV134" s="122">
        <f t="shared" ref="BV134:BV181" si="196">BU134*4.81</f>
        <v>0</v>
      </c>
      <c r="BW134" s="121"/>
      <c r="BX134" s="120">
        <f t="shared" ref="BX134:BX181" si="197">BS134+BV134-BW134</f>
        <v>0</v>
      </c>
      <c r="BY134" s="123">
        <v>0</v>
      </c>
      <c r="BZ134" s="111">
        <f t="shared" si="163"/>
        <v>0</v>
      </c>
      <c r="CA134" s="122">
        <f t="shared" ref="CA134:CA181" si="198">BZ134*4.81</f>
        <v>0</v>
      </c>
      <c r="CB134" s="121"/>
      <c r="CC134" s="120">
        <f t="shared" ref="CC134:CC181" si="199">BX134+CA134-CB134</f>
        <v>0</v>
      </c>
      <c r="CD134" s="123">
        <v>0</v>
      </c>
      <c r="CE134" s="111">
        <f t="shared" ref="CE134:CE181" si="200">CD134-BY134</f>
        <v>0</v>
      </c>
      <c r="CF134" s="122">
        <f t="shared" ref="CF134:CF181" si="201">CE134*4.81</f>
        <v>0</v>
      </c>
      <c r="CG134" s="121"/>
      <c r="CH134" s="120">
        <f t="shared" ref="CH134:CH181" si="202">CC134+CF134-CG134</f>
        <v>0</v>
      </c>
      <c r="CI134" s="123">
        <v>0</v>
      </c>
      <c r="CJ134" s="111">
        <f t="shared" si="139"/>
        <v>0</v>
      </c>
      <c r="CK134" s="122">
        <f t="shared" si="137"/>
        <v>0</v>
      </c>
      <c r="CL134" s="121"/>
      <c r="CM134" s="120">
        <f t="shared" si="138"/>
        <v>0</v>
      </c>
      <c r="CN134" s="121"/>
      <c r="CO134" s="196">
        <f t="shared" ref="CO134:CO181" si="203">CM134-CN134</f>
        <v>0</v>
      </c>
      <c r="CP134" s="111"/>
      <c r="CQ134" s="196">
        <f t="shared" ref="CQ134:CQ181" si="204">CO134-CP134</f>
        <v>0</v>
      </c>
      <c r="CR134" s="111"/>
      <c r="CS134" s="196">
        <f t="shared" ref="CS134:CS181" si="205">CQ134-CR134</f>
        <v>0</v>
      </c>
      <c r="CT134" s="111"/>
      <c r="CU134" s="196">
        <f t="shared" ref="CU134:CU181" si="206">CS134-CT134</f>
        <v>0</v>
      </c>
      <c r="CV134" s="111"/>
      <c r="CW134" s="196">
        <f t="shared" si="159"/>
        <v>0</v>
      </c>
      <c r="CX134" s="111"/>
      <c r="CY134" s="196">
        <f t="shared" si="160"/>
        <v>0</v>
      </c>
      <c r="CZ134" s="111"/>
      <c r="DA134" s="196">
        <f t="shared" si="161"/>
        <v>0</v>
      </c>
      <c r="DB134" s="111"/>
      <c r="DC134" s="196">
        <f t="shared" si="162"/>
        <v>0</v>
      </c>
      <c r="DD134" s="111"/>
      <c r="DE134" s="196">
        <f t="shared" si="164"/>
        <v>0</v>
      </c>
      <c r="DF134" s="111"/>
      <c r="DG134" s="196">
        <f t="shared" si="165"/>
        <v>0</v>
      </c>
      <c r="DH134" s="111"/>
      <c r="DI134" s="196">
        <f t="shared" si="152"/>
        <v>0</v>
      </c>
      <c r="DJ134" s="111"/>
      <c r="DK134" s="196">
        <f t="shared" si="153"/>
        <v>0</v>
      </c>
      <c r="DL134" s="111"/>
      <c r="DM134" s="196">
        <f t="shared" si="154"/>
        <v>0</v>
      </c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29"/>
        <v>1139.0820000000001</v>
      </c>
      <c r="J135" s="122">
        <f t="shared" si="130"/>
        <v>4761.36276</v>
      </c>
      <c r="K135" s="184">
        <v>3166.0920000000001</v>
      </c>
      <c r="L135" s="121">
        <f t="shared" si="131"/>
        <v>2027.01</v>
      </c>
      <c r="M135" s="122">
        <f t="shared" si="132"/>
        <v>9202.6254000000008</v>
      </c>
      <c r="N135" s="122">
        <f t="shared" si="133"/>
        <v>13963.988160000001</v>
      </c>
      <c r="O135" s="122">
        <v>0</v>
      </c>
      <c r="P135" s="120">
        <f t="shared" si="134"/>
        <v>13963.988160000001</v>
      </c>
      <c r="Q135" s="121">
        <v>3447.0169999999998</v>
      </c>
      <c r="R135" s="121">
        <f t="shared" ref="R135:R181" si="207">Q135-K135</f>
        <v>280.92499999999973</v>
      </c>
      <c r="S135" s="122">
        <f t="shared" ref="S135:S181" si="208">R135*4.54</f>
        <v>1275.3994999999989</v>
      </c>
      <c r="T135" s="122"/>
      <c r="U135" s="120">
        <f t="shared" si="166"/>
        <v>15239.38766</v>
      </c>
      <c r="V135" s="121">
        <v>4507.0709999999999</v>
      </c>
      <c r="W135" s="121">
        <f t="shared" si="167"/>
        <v>1060.0540000000001</v>
      </c>
      <c r="X135" s="122">
        <f t="shared" si="168"/>
        <v>4812.64516</v>
      </c>
      <c r="Y135" s="122"/>
      <c r="Z135" s="120">
        <f t="shared" si="169"/>
        <v>20052.03282</v>
      </c>
      <c r="AA135" s="121">
        <f>VLOOKUP(B135,Лист3!$A$2:$C$175,3,FALSE)</f>
        <v>5062.067</v>
      </c>
      <c r="AB135" s="121">
        <f t="shared" si="170"/>
        <v>554.99600000000009</v>
      </c>
      <c r="AC135" s="122">
        <f t="shared" si="171"/>
        <v>2519.6818400000006</v>
      </c>
      <c r="AD135" s="122"/>
      <c r="AE135" s="120">
        <f t="shared" si="172"/>
        <v>22571.714660000001</v>
      </c>
      <c r="AF135" s="121">
        <f>VLOOKUP(A135,Лист4!$A$2:$F$175,6,FALSE)</f>
        <v>6502.0559999999996</v>
      </c>
      <c r="AG135" s="121">
        <f t="shared" si="173"/>
        <v>1439.9889999999996</v>
      </c>
      <c r="AH135" s="122">
        <f t="shared" si="174"/>
        <v>6537.5500599999978</v>
      </c>
      <c r="AI135" s="122"/>
      <c r="AJ135" s="120">
        <f t="shared" si="175"/>
        <v>29109.264719999999</v>
      </c>
      <c r="AK135" s="121">
        <f>VLOOKUP(A135,Лист6!$A$2:$F$175,6,FALSE)</f>
        <v>7588.02</v>
      </c>
      <c r="AL135" s="121">
        <f t="shared" si="176"/>
        <v>1085.9640000000009</v>
      </c>
      <c r="AM135" s="122">
        <f t="shared" si="177"/>
        <v>4930.2765600000039</v>
      </c>
      <c r="AN135" s="122"/>
      <c r="AO135" s="120">
        <f t="shared" si="178"/>
        <v>34039.541280000005</v>
      </c>
      <c r="AP135" s="123">
        <v>8180.0209999999997</v>
      </c>
      <c r="AQ135" s="121">
        <f t="shared" si="179"/>
        <v>592.00099999999929</v>
      </c>
      <c r="AR135" s="121">
        <f t="shared" si="180"/>
        <v>2687.684539999997</v>
      </c>
      <c r="AS135" s="121"/>
      <c r="AT135" s="120">
        <f t="shared" si="181"/>
        <v>36727.22582</v>
      </c>
      <c r="AU135" s="123">
        <v>8829.0460000000003</v>
      </c>
      <c r="AV135" s="121">
        <f t="shared" si="182"/>
        <v>649.02500000000055</v>
      </c>
      <c r="AW135" s="122">
        <f t="shared" si="183"/>
        <v>2946.5735000000027</v>
      </c>
      <c r="AX135" s="121"/>
      <c r="AY135" s="120">
        <f t="shared" si="184"/>
        <v>39673.799320000006</v>
      </c>
      <c r="AZ135" s="123">
        <v>9271.0069999999996</v>
      </c>
      <c r="BA135" s="121">
        <f t="shared" si="146"/>
        <v>441.96099999999933</v>
      </c>
      <c r="BB135" s="122">
        <f t="shared" ref="BB135:BB181" si="209">BA135*4.81</f>
        <v>2125.8324099999968</v>
      </c>
      <c r="BC135" s="121"/>
      <c r="BD135" s="120">
        <f t="shared" si="185"/>
        <v>41799.631730000001</v>
      </c>
      <c r="BE135" s="123">
        <v>9563.0149999999994</v>
      </c>
      <c r="BF135" s="121">
        <f t="shared" si="186"/>
        <v>292.00799999999981</v>
      </c>
      <c r="BG135" s="122">
        <f t="shared" si="187"/>
        <v>1404.558479999999</v>
      </c>
      <c r="BH135" s="121"/>
      <c r="BI135" s="120">
        <f t="shared" si="188"/>
        <v>43204.190210000001</v>
      </c>
      <c r="BJ135" s="123">
        <v>10322.079</v>
      </c>
      <c r="BK135" s="121">
        <f t="shared" si="189"/>
        <v>759.06400000000031</v>
      </c>
      <c r="BL135" s="122">
        <f t="shared" si="190"/>
        <v>3651.0978400000013</v>
      </c>
      <c r="BM135" s="121"/>
      <c r="BN135" s="120">
        <f t="shared" si="191"/>
        <v>46855.288050000003</v>
      </c>
      <c r="BO135" s="123">
        <v>11194.072</v>
      </c>
      <c r="BP135" s="121">
        <f t="shared" si="192"/>
        <v>871.99300000000039</v>
      </c>
      <c r="BQ135" s="122">
        <f t="shared" si="193"/>
        <v>4194.2863300000017</v>
      </c>
      <c r="BR135" s="121"/>
      <c r="BS135" s="120">
        <f t="shared" si="194"/>
        <v>51049.574380000005</v>
      </c>
      <c r="BT135" s="123">
        <v>12471.02</v>
      </c>
      <c r="BU135" s="121">
        <f t="shared" si="195"/>
        <v>1276.9480000000003</v>
      </c>
      <c r="BV135" s="122">
        <f t="shared" si="196"/>
        <v>6142.1198800000011</v>
      </c>
      <c r="BW135" s="121"/>
      <c r="BX135" s="120">
        <f t="shared" si="197"/>
        <v>57191.694260000004</v>
      </c>
      <c r="BY135" s="123">
        <v>14903.31</v>
      </c>
      <c r="BZ135" s="111">
        <f t="shared" si="163"/>
        <v>2432.2899999999991</v>
      </c>
      <c r="CA135" s="122">
        <f t="shared" si="198"/>
        <v>11699.314899999994</v>
      </c>
      <c r="CB135" s="121"/>
      <c r="CC135" s="180">
        <f t="shared" si="199"/>
        <v>68891.009160000001</v>
      </c>
      <c r="CD135" s="170">
        <v>15489.038</v>
      </c>
      <c r="CE135" s="111">
        <f t="shared" si="200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10">CJ135*4.81</f>
        <v>0</v>
      </c>
      <c r="CL135" s="121"/>
      <c r="CM135" s="180">
        <f t="shared" ref="CM135:CM181" si="211">CH135+CK135-CL135</f>
        <v>41708.360840000008</v>
      </c>
      <c r="CN135" s="121"/>
      <c r="CO135" s="196">
        <f t="shared" si="203"/>
        <v>41708.360840000008</v>
      </c>
      <c r="CP135" s="111"/>
      <c r="CQ135" s="196">
        <f t="shared" si="204"/>
        <v>41708.360840000008</v>
      </c>
      <c r="CR135" s="111"/>
      <c r="CS135" s="196">
        <f t="shared" si="205"/>
        <v>41708.360840000008</v>
      </c>
      <c r="CT135" s="111"/>
      <c r="CU135" s="196">
        <f t="shared" si="206"/>
        <v>41708.360840000008</v>
      </c>
      <c r="CV135" s="111"/>
      <c r="CW135" s="196">
        <f t="shared" si="159"/>
        <v>41708.360840000008</v>
      </c>
      <c r="CX135" s="111"/>
      <c r="CY135" s="196">
        <f t="shared" si="160"/>
        <v>41708.360840000008</v>
      </c>
      <c r="CZ135" s="111"/>
      <c r="DA135" s="196">
        <f t="shared" si="161"/>
        <v>41708.360840000008</v>
      </c>
      <c r="DB135" s="111"/>
      <c r="DC135" s="196">
        <f t="shared" si="162"/>
        <v>41708.360840000008</v>
      </c>
      <c r="DD135" s="111"/>
      <c r="DE135" s="196">
        <f t="shared" si="164"/>
        <v>41708.360840000008</v>
      </c>
      <c r="DF135" s="111"/>
      <c r="DG135" s="196">
        <f t="shared" si="165"/>
        <v>41708.360840000008</v>
      </c>
      <c r="DH135" s="111"/>
      <c r="DI135" s="196">
        <f t="shared" si="152"/>
        <v>41708.360840000008</v>
      </c>
      <c r="DJ135" s="111"/>
      <c r="DK135" s="196">
        <f t="shared" si="153"/>
        <v>41708.360840000008</v>
      </c>
      <c r="DL135" s="111"/>
      <c r="DM135" s="196">
        <f t="shared" si="154"/>
        <v>41708.360840000008</v>
      </c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12">H136-E136</f>
        <v>83.022000000000006</v>
      </c>
      <c r="J136" s="224">
        <f t="shared" ref="J136:J181" si="213">I136*4.18</f>
        <v>347.03196000000003</v>
      </c>
      <c r="K136" s="225">
        <v>138.09800000000001</v>
      </c>
      <c r="L136" s="96">
        <f t="shared" ref="L136:L181" si="214">K136-H136</f>
        <v>47.035000000000011</v>
      </c>
      <c r="M136" s="224">
        <f t="shared" ref="M136:M181" si="215">L136*4.54</f>
        <v>213.53890000000004</v>
      </c>
      <c r="N136" s="224">
        <f t="shared" ref="N136:N181" si="216">G136+J136+M136</f>
        <v>560.57086000000004</v>
      </c>
      <c r="O136" s="224">
        <v>0</v>
      </c>
      <c r="P136" s="226">
        <f t="shared" ref="P136:P181" si="217">C136+N136-O136</f>
        <v>594.17086000000006</v>
      </c>
      <c r="Q136" s="96">
        <v>138.09800000000001</v>
      </c>
      <c r="R136" s="96">
        <f t="shared" si="207"/>
        <v>0</v>
      </c>
      <c r="S136" s="224">
        <f t="shared" si="208"/>
        <v>0</v>
      </c>
      <c r="T136" s="224"/>
      <c r="U136" s="240">
        <f t="shared" si="166"/>
        <v>594.17086000000006</v>
      </c>
      <c r="V136" s="96">
        <v>138.09800000000001</v>
      </c>
      <c r="W136" s="104">
        <f t="shared" si="167"/>
        <v>0</v>
      </c>
      <c r="X136" s="241">
        <f t="shared" si="168"/>
        <v>0</v>
      </c>
      <c r="Y136" s="241">
        <v>600</v>
      </c>
      <c r="Z136" s="240">
        <f t="shared" si="169"/>
        <v>-5.8291399999999385</v>
      </c>
      <c r="AA136" s="104">
        <f>VLOOKUP(B136,Лист3!$A$2:$C$175,3,FALSE)</f>
        <v>138.09800000000001</v>
      </c>
      <c r="AB136" s="104">
        <f t="shared" si="170"/>
        <v>0</v>
      </c>
      <c r="AC136" s="241">
        <f t="shared" si="171"/>
        <v>0</v>
      </c>
      <c r="AD136" s="241"/>
      <c r="AE136" s="240">
        <f t="shared" si="172"/>
        <v>-5.8291399999999385</v>
      </c>
      <c r="AF136" s="104">
        <f>VLOOKUP(A136,Лист4!$A$2:$F$175,6,FALSE)</f>
        <v>138.09800000000001</v>
      </c>
      <c r="AG136" s="104">
        <f t="shared" si="173"/>
        <v>0</v>
      </c>
      <c r="AH136" s="241">
        <f t="shared" si="174"/>
        <v>0</v>
      </c>
      <c r="AI136" s="241"/>
      <c r="AJ136" s="240">
        <f t="shared" si="175"/>
        <v>-5.8291399999999385</v>
      </c>
      <c r="AK136" s="104">
        <f>VLOOKUP(A136,Лист6!$A$2:$F$175,6,FALSE)</f>
        <v>147.01300000000001</v>
      </c>
      <c r="AL136" s="104">
        <f t="shared" si="176"/>
        <v>8.914999999999992</v>
      </c>
      <c r="AM136" s="241">
        <f t="shared" si="177"/>
        <v>40.474099999999964</v>
      </c>
      <c r="AN136" s="241"/>
      <c r="AO136" s="240">
        <f t="shared" si="178"/>
        <v>34.644960000000026</v>
      </c>
      <c r="AP136" s="103">
        <v>178.06</v>
      </c>
      <c r="AQ136" s="104">
        <f t="shared" si="179"/>
        <v>31.046999999999997</v>
      </c>
      <c r="AR136" s="104">
        <f t="shared" si="180"/>
        <v>140.95337999999998</v>
      </c>
      <c r="AS136" s="104"/>
      <c r="AT136" s="240">
        <f t="shared" si="181"/>
        <v>175.59834000000001</v>
      </c>
      <c r="AU136" s="103">
        <v>180.09299999999999</v>
      </c>
      <c r="AV136" s="104">
        <f t="shared" si="182"/>
        <v>2.032999999999987</v>
      </c>
      <c r="AW136" s="241">
        <f t="shared" si="183"/>
        <v>9.2298199999999415</v>
      </c>
      <c r="AX136" s="104"/>
      <c r="AY136" s="240">
        <f t="shared" si="184"/>
        <v>184.82815999999994</v>
      </c>
      <c r="AZ136" s="103">
        <v>180.09299999999999</v>
      </c>
      <c r="BA136" s="104">
        <f t="shared" si="146"/>
        <v>0</v>
      </c>
      <c r="BB136" s="224">
        <f t="shared" si="209"/>
        <v>0</v>
      </c>
      <c r="BC136" s="104"/>
      <c r="BD136" s="240">
        <f t="shared" si="185"/>
        <v>184.82815999999994</v>
      </c>
      <c r="BE136" s="103">
        <v>180.09299999999999</v>
      </c>
      <c r="BF136" s="104">
        <f t="shared" si="186"/>
        <v>0</v>
      </c>
      <c r="BG136" s="224">
        <f t="shared" si="187"/>
        <v>0</v>
      </c>
      <c r="BH136" s="104"/>
      <c r="BI136" s="240">
        <f t="shared" si="188"/>
        <v>184.82815999999994</v>
      </c>
      <c r="BJ136" s="103">
        <v>180.09299999999999</v>
      </c>
      <c r="BK136" s="104">
        <f t="shared" si="189"/>
        <v>0</v>
      </c>
      <c r="BL136" s="224">
        <f t="shared" si="190"/>
        <v>0</v>
      </c>
      <c r="BM136" s="104"/>
      <c r="BN136" s="226">
        <f t="shared" si="191"/>
        <v>184.82815999999994</v>
      </c>
      <c r="BO136" s="103"/>
      <c r="BP136" s="96">
        <f t="shared" si="192"/>
        <v>-180.09299999999999</v>
      </c>
      <c r="BQ136" s="224">
        <f t="shared" si="193"/>
        <v>-866.24732999999992</v>
      </c>
      <c r="BR136" s="104"/>
      <c r="BS136" s="226">
        <f t="shared" si="194"/>
        <v>-681.41917000000001</v>
      </c>
      <c r="BT136" s="103"/>
      <c r="BU136" s="96">
        <f t="shared" si="195"/>
        <v>0</v>
      </c>
      <c r="BV136" s="224">
        <f t="shared" si="196"/>
        <v>0</v>
      </c>
      <c r="BW136" s="104"/>
      <c r="BX136" s="226">
        <f t="shared" si="197"/>
        <v>-681.41917000000001</v>
      </c>
      <c r="BY136" s="103"/>
      <c r="BZ136" s="217">
        <f t="shared" si="163"/>
        <v>0</v>
      </c>
      <c r="CA136" s="224">
        <f t="shared" si="198"/>
        <v>0</v>
      </c>
      <c r="CB136" s="104"/>
      <c r="CC136" s="226">
        <f t="shared" si="199"/>
        <v>-681.41917000000001</v>
      </c>
      <c r="CD136" s="103"/>
      <c r="CE136" s="217">
        <f t="shared" si="200"/>
        <v>0</v>
      </c>
      <c r="CF136" s="224">
        <f t="shared" si="201"/>
        <v>0</v>
      </c>
      <c r="CG136" s="104"/>
      <c r="CH136" s="226">
        <f t="shared" si="202"/>
        <v>-681.41917000000001</v>
      </c>
      <c r="CI136" s="103"/>
      <c r="CJ136" s="217">
        <f t="shared" si="139"/>
        <v>0</v>
      </c>
      <c r="CK136" s="224">
        <f t="shared" si="210"/>
        <v>0</v>
      </c>
      <c r="CL136" s="104"/>
      <c r="CM136" s="226">
        <f t="shared" si="211"/>
        <v>-681.41917000000001</v>
      </c>
      <c r="CN136" s="104"/>
      <c r="CO136" s="288">
        <f t="shared" si="203"/>
        <v>-681.41917000000001</v>
      </c>
      <c r="CP136" s="104"/>
      <c r="CQ136" s="288">
        <f t="shared" si="204"/>
        <v>-681.41917000000001</v>
      </c>
      <c r="CR136" s="104"/>
      <c r="CS136" s="289">
        <f t="shared" si="205"/>
        <v>-681.41917000000001</v>
      </c>
      <c r="CT136" s="104"/>
      <c r="CU136" s="289">
        <f t="shared" si="206"/>
        <v>-681.41917000000001</v>
      </c>
      <c r="CV136" s="104"/>
      <c r="CW136" s="289">
        <f t="shared" si="159"/>
        <v>-681.41917000000001</v>
      </c>
      <c r="CX136" s="104"/>
      <c r="CY136" s="289">
        <f t="shared" si="160"/>
        <v>-681.41917000000001</v>
      </c>
      <c r="CZ136" s="104"/>
      <c r="DA136" s="289">
        <f t="shared" si="161"/>
        <v>-681.41917000000001</v>
      </c>
      <c r="DB136" s="104"/>
      <c r="DC136" s="289">
        <f t="shared" si="162"/>
        <v>-681.41917000000001</v>
      </c>
      <c r="DD136" s="104"/>
      <c r="DE136" s="289">
        <f t="shared" si="164"/>
        <v>-681.41917000000001</v>
      </c>
      <c r="DF136" s="104"/>
      <c r="DG136" s="289">
        <f t="shared" si="165"/>
        <v>-681.41917000000001</v>
      </c>
      <c r="DH136" s="104"/>
      <c r="DI136" s="289">
        <f t="shared" si="152"/>
        <v>-681.41917000000001</v>
      </c>
      <c r="DJ136" s="104"/>
      <c r="DK136" s="289">
        <f t="shared" si="153"/>
        <v>-681.41917000000001</v>
      </c>
      <c r="DL136" s="104"/>
      <c r="DM136" s="289">
        <f t="shared" si="154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12"/>
        <v>29.014999999999986</v>
      </c>
      <c r="J137" s="224">
        <f t="shared" si="213"/>
        <v>121.28269999999993</v>
      </c>
      <c r="K137" s="225">
        <v>280.03899999999999</v>
      </c>
      <c r="L137" s="96">
        <f t="shared" si="214"/>
        <v>163.96600000000001</v>
      </c>
      <c r="M137" s="224">
        <f t="shared" si="215"/>
        <v>744.40564000000006</v>
      </c>
      <c r="N137" s="224">
        <f t="shared" si="216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07"/>
        <v>5.0450000000000159</v>
      </c>
      <c r="S137" s="224">
        <f t="shared" si="208"/>
        <v>22.904300000000074</v>
      </c>
      <c r="T137" s="224"/>
      <c r="U137" s="226">
        <f t="shared" si="166"/>
        <v>-349.39569999999992</v>
      </c>
      <c r="V137" s="96">
        <v>308.03100000000001</v>
      </c>
      <c r="W137" s="96">
        <f t="shared" si="167"/>
        <v>22.947000000000003</v>
      </c>
      <c r="X137" s="224">
        <f t="shared" si="168"/>
        <v>104.17938000000001</v>
      </c>
      <c r="Y137" s="224"/>
      <c r="Z137" s="226">
        <f t="shared" si="169"/>
        <v>-245.21631999999991</v>
      </c>
      <c r="AA137" s="96">
        <f>VLOOKUP(B137,Лист3!$A$2:$C$175,3,FALSE)</f>
        <v>339.04899999999998</v>
      </c>
      <c r="AB137" s="96">
        <f t="shared" si="170"/>
        <v>31.017999999999972</v>
      </c>
      <c r="AC137" s="224">
        <f t="shared" si="171"/>
        <v>140.82171999999989</v>
      </c>
      <c r="AD137" s="224">
        <v>1000</v>
      </c>
      <c r="AE137" s="226">
        <f t="shared" si="172"/>
        <v>-1104.3946000000001</v>
      </c>
      <c r="AF137" s="96">
        <f>VLOOKUP(A137,Лист4!$A$2:$F$175,6,FALSE)</f>
        <v>368.017</v>
      </c>
      <c r="AG137" s="96">
        <f t="shared" si="173"/>
        <v>28.968000000000018</v>
      </c>
      <c r="AH137" s="224">
        <f t="shared" si="174"/>
        <v>131.51472000000007</v>
      </c>
      <c r="AI137" s="224"/>
      <c r="AJ137" s="226">
        <f t="shared" si="175"/>
        <v>-972.87987999999996</v>
      </c>
      <c r="AK137" s="96">
        <f>VLOOKUP(A137,Лист6!$A$2:$F$175,6,FALSE)</f>
        <v>407.01799999999997</v>
      </c>
      <c r="AL137" s="96">
        <f t="shared" si="176"/>
        <v>39.000999999999976</v>
      </c>
      <c r="AM137" s="224">
        <f t="shared" si="177"/>
        <v>177.06453999999988</v>
      </c>
      <c r="AN137" s="224">
        <v>1000</v>
      </c>
      <c r="AO137" s="226">
        <f t="shared" si="178"/>
        <v>-1795.8153400000001</v>
      </c>
      <c r="AP137" s="91">
        <v>435.03300000000002</v>
      </c>
      <c r="AQ137" s="96">
        <f t="shared" si="179"/>
        <v>28.015000000000043</v>
      </c>
      <c r="AR137" s="96">
        <f t="shared" si="180"/>
        <v>127.18810000000019</v>
      </c>
      <c r="AS137" s="96"/>
      <c r="AT137" s="226">
        <f t="shared" si="181"/>
        <v>-1668.6272399999998</v>
      </c>
      <c r="AU137" s="91">
        <v>470.07900000000001</v>
      </c>
      <c r="AV137" s="96">
        <f t="shared" si="182"/>
        <v>35.045999999999992</v>
      </c>
      <c r="AW137" s="224">
        <f t="shared" si="183"/>
        <v>159.10883999999996</v>
      </c>
      <c r="AX137" s="96"/>
      <c r="AY137" s="226">
        <f t="shared" si="184"/>
        <v>-1509.5183999999999</v>
      </c>
      <c r="AZ137" s="91">
        <v>565.03200000000004</v>
      </c>
      <c r="BA137" s="96">
        <f t="shared" si="146"/>
        <v>94.953000000000031</v>
      </c>
      <c r="BB137" s="224">
        <f t="shared" si="209"/>
        <v>456.72393000000011</v>
      </c>
      <c r="BC137" s="96"/>
      <c r="BD137" s="226">
        <f t="shared" si="185"/>
        <v>-1052.7944699999998</v>
      </c>
      <c r="BE137" s="91">
        <v>624.048</v>
      </c>
      <c r="BF137" s="96">
        <f t="shared" si="186"/>
        <v>59.015999999999963</v>
      </c>
      <c r="BG137" s="224">
        <f t="shared" si="187"/>
        <v>283.86695999999978</v>
      </c>
      <c r="BH137" s="96"/>
      <c r="BI137" s="226">
        <f t="shared" si="188"/>
        <v>-768.92750999999998</v>
      </c>
      <c r="BJ137" s="91">
        <v>729.06100000000004</v>
      </c>
      <c r="BK137" s="96">
        <f t="shared" si="189"/>
        <v>105.01300000000003</v>
      </c>
      <c r="BL137" s="224">
        <f t="shared" si="190"/>
        <v>505.11253000000011</v>
      </c>
      <c r="BM137" s="96">
        <v>500</v>
      </c>
      <c r="BN137" s="226">
        <f t="shared" si="191"/>
        <v>-763.81497999999988</v>
      </c>
      <c r="BO137" s="91">
        <v>781.05899999999997</v>
      </c>
      <c r="BP137" s="96">
        <f t="shared" si="192"/>
        <v>51.997999999999934</v>
      </c>
      <c r="BQ137" s="224">
        <f t="shared" si="193"/>
        <v>250.11037999999965</v>
      </c>
      <c r="BR137" s="96">
        <v>500</v>
      </c>
      <c r="BS137" s="226">
        <f t="shared" si="194"/>
        <v>-1013.7046000000003</v>
      </c>
      <c r="BT137" s="91">
        <v>827.05899999999997</v>
      </c>
      <c r="BU137" s="96">
        <f t="shared" si="195"/>
        <v>46</v>
      </c>
      <c r="BV137" s="224">
        <f t="shared" si="196"/>
        <v>221.26</v>
      </c>
      <c r="BW137" s="96">
        <v>500</v>
      </c>
      <c r="BX137" s="226">
        <f t="shared" si="197"/>
        <v>-1292.4446000000003</v>
      </c>
      <c r="BY137" s="91">
        <v>949.07899999999995</v>
      </c>
      <c r="BZ137" s="217">
        <f t="shared" si="163"/>
        <v>122.01999999999998</v>
      </c>
      <c r="CA137" s="224">
        <f>BZ137*4.81</f>
        <v>586.91619999999989</v>
      </c>
      <c r="CB137" s="96"/>
      <c r="CC137" s="226">
        <f t="shared" si="199"/>
        <v>-705.52840000000037</v>
      </c>
      <c r="CD137" s="91">
        <v>973.04899999999998</v>
      </c>
      <c r="CE137" s="217">
        <f t="shared" si="200"/>
        <v>23.970000000000027</v>
      </c>
      <c r="CF137" s="224">
        <f t="shared" si="201"/>
        <v>115.29570000000012</v>
      </c>
      <c r="CG137" s="96"/>
      <c r="CH137" s="226">
        <f t="shared" si="202"/>
        <v>-590.23270000000025</v>
      </c>
      <c r="CI137" s="91">
        <v>1006.076</v>
      </c>
      <c r="CJ137" s="217">
        <f t="shared" si="139"/>
        <v>33.027000000000044</v>
      </c>
      <c r="CK137" s="224">
        <f t="shared" si="210"/>
        <v>158.8598700000002</v>
      </c>
      <c r="CL137" s="96">
        <v>500</v>
      </c>
      <c r="CM137" s="226">
        <f t="shared" si="211"/>
        <v>-931.37283000000002</v>
      </c>
      <c r="CN137" s="96"/>
      <c r="CO137" s="288">
        <f t="shared" si="203"/>
        <v>-931.37283000000002</v>
      </c>
      <c r="CP137" s="96"/>
      <c r="CQ137" s="288">
        <f t="shared" si="204"/>
        <v>-931.37283000000002</v>
      </c>
      <c r="CR137" s="96"/>
      <c r="CS137" s="289">
        <f t="shared" si="205"/>
        <v>-931.37283000000002</v>
      </c>
      <c r="CT137" s="96"/>
      <c r="CU137" s="289">
        <f t="shared" si="206"/>
        <v>-931.37283000000002</v>
      </c>
      <c r="CV137" s="96"/>
      <c r="CW137" s="289">
        <f t="shared" si="159"/>
        <v>-931.37283000000002</v>
      </c>
      <c r="CX137" s="96"/>
      <c r="CY137" s="289">
        <f t="shared" si="160"/>
        <v>-931.37283000000002</v>
      </c>
      <c r="CZ137" s="96"/>
      <c r="DA137" s="289">
        <f t="shared" si="161"/>
        <v>-931.37283000000002</v>
      </c>
      <c r="DB137" s="96">
        <v>-931.37</v>
      </c>
      <c r="DC137" s="289">
        <f t="shared" si="162"/>
        <v>-2.8300000000172076E-3</v>
      </c>
      <c r="DD137" s="96"/>
      <c r="DE137" s="289">
        <f t="shared" si="164"/>
        <v>-2.8300000000172076E-3</v>
      </c>
      <c r="DF137" s="96"/>
      <c r="DG137" s="289">
        <f t="shared" si="165"/>
        <v>-2.8300000000172076E-3</v>
      </c>
      <c r="DH137" s="96"/>
      <c r="DI137" s="289">
        <f t="shared" si="152"/>
        <v>-2.8300000000172076E-3</v>
      </c>
      <c r="DJ137" s="96"/>
      <c r="DK137" s="289">
        <f t="shared" si="153"/>
        <v>-2.8300000000172076E-3</v>
      </c>
      <c r="DL137" s="96"/>
      <c r="DM137" s="289">
        <f t="shared" si="154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12"/>
        <v>27.073</v>
      </c>
      <c r="J138" s="122">
        <f t="shared" si="213"/>
        <v>113.16513999999999</v>
      </c>
      <c r="K138" s="184">
        <v>166.08799999999999</v>
      </c>
      <c r="L138" s="121">
        <f t="shared" si="214"/>
        <v>139.01499999999999</v>
      </c>
      <c r="M138" s="122">
        <f t="shared" si="215"/>
        <v>631.1280999999999</v>
      </c>
      <c r="N138" s="122">
        <f t="shared" si="216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07"/>
        <v>0</v>
      </c>
      <c r="S138" s="122">
        <f t="shared" si="208"/>
        <v>0</v>
      </c>
      <c r="T138" s="122"/>
      <c r="U138" s="120">
        <f t="shared" si="166"/>
        <v>-255.7</v>
      </c>
      <c r="V138" s="121">
        <v>166.08799999999999</v>
      </c>
      <c r="W138" s="121">
        <f t="shared" si="167"/>
        <v>0</v>
      </c>
      <c r="X138" s="122">
        <f t="shared" si="168"/>
        <v>0</v>
      </c>
      <c r="Y138" s="122"/>
      <c r="Z138" s="120">
        <f t="shared" si="169"/>
        <v>-255.7</v>
      </c>
      <c r="AA138" s="121">
        <f>VLOOKUP(B138,Лист3!$A$2:$C$175,3,FALSE)</f>
        <v>166.08799999999999</v>
      </c>
      <c r="AB138" s="121">
        <f t="shared" si="170"/>
        <v>0</v>
      </c>
      <c r="AC138" s="122">
        <f t="shared" si="171"/>
        <v>0</v>
      </c>
      <c r="AD138" s="122"/>
      <c r="AE138" s="120">
        <f t="shared" si="172"/>
        <v>-255.7</v>
      </c>
      <c r="AF138" s="121">
        <f>VLOOKUP(A138,Лист4!$A$2:$F$175,6,FALSE)</f>
        <v>175.018</v>
      </c>
      <c r="AG138" s="121">
        <f t="shared" si="173"/>
        <v>8.9300000000000068</v>
      </c>
      <c r="AH138" s="122">
        <f t="shared" si="174"/>
        <v>40.54220000000003</v>
      </c>
      <c r="AI138" s="122"/>
      <c r="AJ138" s="120">
        <f t="shared" si="175"/>
        <v>-215.15779999999995</v>
      </c>
      <c r="AK138" s="121">
        <f>VLOOKUP(A138,Лист6!$A$2:$F$175,6,FALSE)</f>
        <v>804.08</v>
      </c>
      <c r="AL138" s="121">
        <f t="shared" si="176"/>
        <v>629.06200000000001</v>
      </c>
      <c r="AM138" s="122">
        <f t="shared" si="177"/>
        <v>2855.94148</v>
      </c>
      <c r="AN138" s="122"/>
      <c r="AO138" s="120">
        <f t="shared" si="178"/>
        <v>2640.78368</v>
      </c>
      <c r="AP138" s="123">
        <v>991.07500000000005</v>
      </c>
      <c r="AQ138" s="121">
        <f t="shared" si="179"/>
        <v>186.995</v>
      </c>
      <c r="AR138" s="121">
        <f t="shared" si="180"/>
        <v>848.95730000000003</v>
      </c>
      <c r="AS138" s="121"/>
      <c r="AT138" s="120">
        <f t="shared" si="181"/>
        <v>3489.74098</v>
      </c>
      <c r="AU138" s="123">
        <v>1060.02</v>
      </c>
      <c r="AV138" s="121">
        <f t="shared" si="182"/>
        <v>68.944999999999936</v>
      </c>
      <c r="AW138" s="122">
        <f t="shared" si="183"/>
        <v>313.01029999999969</v>
      </c>
      <c r="AX138" s="121">
        <f>3000</f>
        <v>3000</v>
      </c>
      <c r="AY138" s="120">
        <f t="shared" si="184"/>
        <v>802.7512799999995</v>
      </c>
      <c r="AZ138" s="123">
        <v>1109.029</v>
      </c>
      <c r="BA138" s="121">
        <f t="shared" si="146"/>
        <v>49.009000000000015</v>
      </c>
      <c r="BB138" s="122">
        <f t="shared" si="209"/>
        <v>235.73329000000004</v>
      </c>
      <c r="BC138" s="121"/>
      <c r="BD138" s="120">
        <f t="shared" si="185"/>
        <v>1038.4845699999996</v>
      </c>
      <c r="BE138" s="123">
        <v>1134.0219999999999</v>
      </c>
      <c r="BF138" s="121">
        <f t="shared" si="186"/>
        <v>24.992999999999938</v>
      </c>
      <c r="BG138" s="122">
        <f t="shared" si="187"/>
        <v>120.21632999999969</v>
      </c>
      <c r="BH138" s="121"/>
      <c r="BI138" s="120">
        <f t="shared" si="188"/>
        <v>1158.7008999999994</v>
      </c>
      <c r="BJ138" s="170">
        <v>1170.019</v>
      </c>
      <c r="BK138" s="121">
        <f t="shared" si="189"/>
        <v>35.997000000000071</v>
      </c>
      <c r="BL138" s="122">
        <f t="shared" si="190"/>
        <v>173.14557000000033</v>
      </c>
      <c r="BM138" s="121"/>
      <c r="BN138" s="144">
        <f t="shared" si="191"/>
        <v>1331.8464699999997</v>
      </c>
      <c r="BO138" s="123"/>
      <c r="BP138" s="121"/>
      <c r="BQ138" s="122">
        <f t="shared" si="193"/>
        <v>0</v>
      </c>
      <c r="BR138" s="121"/>
      <c r="BS138" s="120">
        <f t="shared" si="194"/>
        <v>1331.8464699999997</v>
      </c>
      <c r="BT138" s="123"/>
      <c r="BU138" s="121">
        <f t="shared" si="195"/>
        <v>0</v>
      </c>
      <c r="BV138" s="122">
        <f t="shared" si="196"/>
        <v>0</v>
      </c>
      <c r="BW138" s="121"/>
      <c r="BX138" s="120">
        <f t="shared" si="197"/>
        <v>1331.8464699999997</v>
      </c>
      <c r="BY138" s="123"/>
      <c r="BZ138" s="111">
        <f t="shared" si="163"/>
        <v>0</v>
      </c>
      <c r="CA138" s="122">
        <f t="shared" si="198"/>
        <v>0</v>
      </c>
      <c r="CB138" s="121"/>
      <c r="CC138" s="120">
        <f t="shared" si="199"/>
        <v>1331.8464699999997</v>
      </c>
      <c r="CD138" s="123"/>
      <c r="CE138" s="111">
        <f t="shared" si="200"/>
        <v>0</v>
      </c>
      <c r="CF138" s="122">
        <f t="shared" si="201"/>
        <v>0</v>
      </c>
      <c r="CG138" s="121"/>
      <c r="CH138" s="120">
        <f t="shared" si="202"/>
        <v>1331.8464699999997</v>
      </c>
      <c r="CI138" s="123"/>
      <c r="CJ138" s="111"/>
      <c r="CK138" s="122">
        <f t="shared" si="210"/>
        <v>0</v>
      </c>
      <c r="CL138" s="121"/>
      <c r="CM138" s="120">
        <f t="shared" si="211"/>
        <v>1331.8464699999997</v>
      </c>
      <c r="CN138" s="121"/>
      <c r="CO138" s="196">
        <f t="shared" si="203"/>
        <v>1331.8464699999997</v>
      </c>
      <c r="CP138" s="111"/>
      <c r="CQ138" s="196">
        <f t="shared" si="204"/>
        <v>1331.8464699999997</v>
      </c>
      <c r="CR138" s="111"/>
      <c r="CS138" s="196">
        <f t="shared" si="205"/>
        <v>1331.8464699999997</v>
      </c>
      <c r="CT138" s="111"/>
      <c r="CU138" s="196">
        <f t="shared" si="206"/>
        <v>1331.8464699999997</v>
      </c>
      <c r="CV138" s="111"/>
      <c r="CW138" s="196">
        <f t="shared" si="159"/>
        <v>1331.8464699999997</v>
      </c>
      <c r="CX138" s="111"/>
      <c r="CY138" s="196">
        <f t="shared" si="160"/>
        <v>1331.8464699999997</v>
      </c>
      <c r="CZ138" s="111"/>
      <c r="DA138" s="196">
        <f t="shared" si="161"/>
        <v>1331.8464699999997</v>
      </c>
      <c r="DB138" s="111"/>
      <c r="DC138" s="196">
        <f t="shared" si="162"/>
        <v>1331.8464699999997</v>
      </c>
      <c r="DD138" s="111"/>
      <c r="DE138" s="196">
        <f t="shared" si="164"/>
        <v>1331.8464699999997</v>
      </c>
      <c r="DF138" s="111"/>
      <c r="DG138" s="196">
        <f t="shared" si="165"/>
        <v>1331.8464699999997</v>
      </c>
      <c r="DH138" s="111"/>
      <c r="DI138" s="196">
        <f t="shared" si="152"/>
        <v>1331.8464699999997</v>
      </c>
      <c r="DJ138" s="111"/>
      <c r="DK138" s="196">
        <f t="shared" si="153"/>
        <v>1331.8464699999997</v>
      </c>
      <c r="DL138" s="111"/>
      <c r="DM138" s="196">
        <f t="shared" si="154"/>
        <v>1331.8464699999997</v>
      </c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12"/>
        <v>0</v>
      </c>
      <c r="J139" s="224">
        <f t="shared" si="213"/>
        <v>0</v>
      </c>
      <c r="K139" s="225">
        <v>0</v>
      </c>
      <c r="L139" s="96">
        <f t="shared" si="214"/>
        <v>0</v>
      </c>
      <c r="M139" s="224">
        <f t="shared" si="215"/>
        <v>0</v>
      </c>
      <c r="N139" s="224">
        <f t="shared" si="216"/>
        <v>0</v>
      </c>
      <c r="O139" s="224">
        <v>0</v>
      </c>
      <c r="P139" s="226">
        <f t="shared" si="217"/>
        <v>0</v>
      </c>
      <c r="Q139" s="96">
        <v>0</v>
      </c>
      <c r="R139" s="96">
        <f t="shared" si="207"/>
        <v>0</v>
      </c>
      <c r="S139" s="224">
        <f t="shared" si="208"/>
        <v>0</v>
      </c>
      <c r="T139" s="224"/>
      <c r="U139" s="226">
        <f t="shared" si="166"/>
        <v>0</v>
      </c>
      <c r="V139" s="96">
        <v>0</v>
      </c>
      <c r="W139" s="96">
        <f t="shared" si="167"/>
        <v>0</v>
      </c>
      <c r="X139" s="224">
        <f t="shared" si="168"/>
        <v>0</v>
      </c>
      <c r="Y139" s="224"/>
      <c r="Z139" s="226">
        <f t="shared" si="169"/>
        <v>0</v>
      </c>
      <c r="AA139" s="96">
        <f>VLOOKUP(B139,Лист3!$A$2:$C$175,3,FALSE)</f>
        <v>0</v>
      </c>
      <c r="AB139" s="96">
        <f t="shared" si="170"/>
        <v>0</v>
      </c>
      <c r="AC139" s="224">
        <f t="shared" si="171"/>
        <v>0</v>
      </c>
      <c r="AD139" s="224"/>
      <c r="AE139" s="226">
        <f t="shared" si="172"/>
        <v>0</v>
      </c>
      <c r="AF139" s="96">
        <f>VLOOKUP(A139,Лист4!$A$2:$F$175,6,FALSE)</f>
        <v>0</v>
      </c>
      <c r="AG139" s="96">
        <f t="shared" si="173"/>
        <v>0</v>
      </c>
      <c r="AH139" s="224">
        <f t="shared" si="174"/>
        <v>0</v>
      </c>
      <c r="AI139" s="224"/>
      <c r="AJ139" s="226">
        <f t="shared" si="175"/>
        <v>0</v>
      </c>
      <c r="AK139" s="96">
        <f>VLOOKUP(A139,Лист6!$A$2:$F$175,6,FALSE)</f>
        <v>0</v>
      </c>
      <c r="AL139" s="96">
        <f t="shared" si="176"/>
        <v>0</v>
      </c>
      <c r="AM139" s="224">
        <f t="shared" si="177"/>
        <v>0</v>
      </c>
      <c r="AN139" s="224"/>
      <c r="AO139" s="226">
        <f t="shared" si="178"/>
        <v>0</v>
      </c>
      <c r="AP139" s="91">
        <v>0</v>
      </c>
      <c r="AQ139" s="96">
        <f t="shared" si="179"/>
        <v>0</v>
      </c>
      <c r="AR139" s="96">
        <f t="shared" si="180"/>
        <v>0</v>
      </c>
      <c r="AS139" s="96"/>
      <c r="AT139" s="226">
        <f t="shared" si="181"/>
        <v>0</v>
      </c>
      <c r="AU139" s="91">
        <v>0</v>
      </c>
      <c r="AV139" s="96">
        <f t="shared" si="182"/>
        <v>0</v>
      </c>
      <c r="AW139" s="224">
        <f t="shared" si="183"/>
        <v>0</v>
      </c>
      <c r="AX139" s="96"/>
      <c r="AY139" s="226">
        <f t="shared" si="184"/>
        <v>0</v>
      </c>
      <c r="AZ139" s="91">
        <v>0</v>
      </c>
      <c r="BA139" s="96">
        <f t="shared" si="146"/>
        <v>0</v>
      </c>
      <c r="BB139" s="224">
        <f t="shared" si="209"/>
        <v>0</v>
      </c>
      <c r="BC139" s="96"/>
      <c r="BD139" s="226">
        <f t="shared" si="185"/>
        <v>0</v>
      </c>
      <c r="BE139" s="91">
        <v>0</v>
      </c>
      <c r="BF139" s="96">
        <f t="shared" si="186"/>
        <v>0</v>
      </c>
      <c r="BG139" s="224">
        <f t="shared" si="187"/>
        <v>0</v>
      </c>
      <c r="BH139" s="96"/>
      <c r="BI139" s="226">
        <f t="shared" si="188"/>
        <v>0</v>
      </c>
      <c r="BJ139" s="91">
        <v>0</v>
      </c>
      <c r="BK139" s="96">
        <f t="shared" si="189"/>
        <v>0</v>
      </c>
      <c r="BL139" s="224">
        <f t="shared" si="190"/>
        <v>0</v>
      </c>
      <c r="BM139" s="96"/>
      <c r="BN139" s="226">
        <f t="shared" si="191"/>
        <v>0</v>
      </c>
      <c r="BO139" s="91">
        <v>0</v>
      </c>
      <c r="BP139" s="96">
        <f t="shared" si="192"/>
        <v>0</v>
      </c>
      <c r="BQ139" s="224">
        <f t="shared" si="193"/>
        <v>0</v>
      </c>
      <c r="BR139" s="96"/>
      <c r="BS139" s="226">
        <f t="shared" si="194"/>
        <v>0</v>
      </c>
      <c r="BT139" s="91">
        <v>0</v>
      </c>
      <c r="BU139" s="96">
        <f t="shared" si="195"/>
        <v>0</v>
      </c>
      <c r="BV139" s="224">
        <f t="shared" si="196"/>
        <v>0</v>
      </c>
      <c r="BW139" s="96"/>
      <c r="BX139" s="226">
        <f t="shared" si="197"/>
        <v>0</v>
      </c>
      <c r="BY139" s="91"/>
      <c r="BZ139" s="217">
        <f t="shared" si="163"/>
        <v>0</v>
      </c>
      <c r="CA139" s="224">
        <f t="shared" si="198"/>
        <v>0</v>
      </c>
      <c r="CB139" s="96"/>
      <c r="CC139" s="226">
        <f t="shared" si="199"/>
        <v>0</v>
      </c>
      <c r="CD139" s="91">
        <v>0</v>
      </c>
      <c r="CE139" s="217">
        <f t="shared" si="200"/>
        <v>0</v>
      </c>
      <c r="CF139" s="224">
        <f t="shared" si="201"/>
        <v>0</v>
      </c>
      <c r="CG139" s="96"/>
      <c r="CH139" s="226">
        <f t="shared" si="202"/>
        <v>0</v>
      </c>
      <c r="CI139" s="91">
        <v>0</v>
      </c>
      <c r="CJ139" s="217">
        <f t="shared" ref="CJ139:CJ181" si="218">CI139-CD139</f>
        <v>0</v>
      </c>
      <c r="CK139" s="224">
        <f t="shared" si="210"/>
        <v>0</v>
      </c>
      <c r="CL139" s="96"/>
      <c r="CM139" s="287">
        <f t="shared" si="211"/>
        <v>0</v>
      </c>
      <c r="CN139" s="217"/>
      <c r="CO139" s="289">
        <f t="shared" si="203"/>
        <v>0</v>
      </c>
      <c r="CP139" s="217"/>
      <c r="CQ139" s="289">
        <f t="shared" si="204"/>
        <v>0</v>
      </c>
      <c r="CR139" s="217"/>
      <c r="CS139" s="289">
        <f t="shared" si="205"/>
        <v>0</v>
      </c>
      <c r="CT139" s="217"/>
      <c r="CU139" s="289">
        <f t="shared" si="206"/>
        <v>0</v>
      </c>
      <c r="CV139" s="217"/>
      <c r="CW139" s="289">
        <f t="shared" si="159"/>
        <v>0</v>
      </c>
      <c r="CX139" s="217"/>
      <c r="CY139" s="289">
        <f t="shared" si="160"/>
        <v>0</v>
      </c>
      <c r="CZ139" s="217"/>
      <c r="DA139" s="289">
        <f t="shared" si="161"/>
        <v>0</v>
      </c>
      <c r="DB139" s="217"/>
      <c r="DC139" s="289">
        <f t="shared" si="162"/>
        <v>0</v>
      </c>
      <c r="DD139" s="217"/>
      <c r="DE139" s="289">
        <f t="shared" si="164"/>
        <v>0</v>
      </c>
      <c r="DF139" s="217"/>
      <c r="DG139" s="289">
        <f t="shared" si="165"/>
        <v>0</v>
      </c>
      <c r="DH139" s="217"/>
      <c r="DI139" s="289">
        <f t="shared" si="152"/>
        <v>0</v>
      </c>
      <c r="DJ139" s="217"/>
      <c r="DK139" s="289">
        <f t="shared" si="153"/>
        <v>0</v>
      </c>
      <c r="DL139" s="217"/>
      <c r="DM139" s="289">
        <f t="shared" si="154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12"/>
        <v>210.93799999999999</v>
      </c>
      <c r="J140" s="122">
        <f t="shared" si="213"/>
        <v>881.72083999999984</v>
      </c>
      <c r="K140" s="184">
        <v>703.07899999999995</v>
      </c>
      <c r="L140" s="121">
        <f t="shared" si="214"/>
        <v>286.07799999999997</v>
      </c>
      <c r="M140" s="122">
        <f t="shared" si="215"/>
        <v>1298.7941199999998</v>
      </c>
      <c r="N140" s="122">
        <f t="shared" si="216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07"/>
        <v>49.948000000000093</v>
      </c>
      <c r="S140" s="122">
        <f t="shared" si="208"/>
        <v>226.76392000000041</v>
      </c>
      <c r="T140" s="122"/>
      <c r="U140" s="120">
        <f t="shared" si="166"/>
        <v>-5433.58608</v>
      </c>
      <c r="V140" s="121">
        <v>753.072</v>
      </c>
      <c r="W140" s="121">
        <f t="shared" si="167"/>
        <v>4.4999999999959073E-2</v>
      </c>
      <c r="X140" s="122">
        <f t="shared" si="168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70"/>
        <v>0</v>
      </c>
      <c r="AC140" s="122">
        <f t="shared" si="171"/>
        <v>0</v>
      </c>
      <c r="AD140" s="122"/>
      <c r="AE140" s="120">
        <v>0</v>
      </c>
      <c r="AF140" s="126">
        <v>753.072</v>
      </c>
      <c r="AG140" s="121">
        <f t="shared" si="173"/>
        <v>0</v>
      </c>
      <c r="AH140" s="122">
        <f t="shared" si="174"/>
        <v>0</v>
      </c>
      <c r="AI140" s="122"/>
      <c r="AJ140" s="127">
        <v>0</v>
      </c>
      <c r="AK140" s="121">
        <v>753.072</v>
      </c>
      <c r="AL140" s="121">
        <f t="shared" si="176"/>
        <v>0</v>
      </c>
      <c r="AM140" s="122">
        <f t="shared" si="177"/>
        <v>0</v>
      </c>
      <c r="AN140" s="122"/>
      <c r="AO140" s="120">
        <f t="shared" si="178"/>
        <v>0</v>
      </c>
      <c r="AP140" s="123"/>
      <c r="AQ140" s="121"/>
      <c r="AR140" s="121">
        <f t="shared" si="180"/>
        <v>0</v>
      </c>
      <c r="AS140" s="121"/>
      <c r="AT140" s="120">
        <f t="shared" si="181"/>
        <v>0</v>
      </c>
      <c r="AU140" s="123"/>
      <c r="AV140" s="121">
        <f t="shared" si="182"/>
        <v>0</v>
      </c>
      <c r="AW140" s="122">
        <f t="shared" si="183"/>
        <v>0</v>
      </c>
      <c r="AX140" s="121"/>
      <c r="AY140" s="120">
        <f t="shared" si="184"/>
        <v>0</v>
      </c>
      <c r="AZ140" s="123"/>
      <c r="BA140" s="121">
        <f t="shared" si="146"/>
        <v>0</v>
      </c>
      <c r="BB140" s="122">
        <f t="shared" si="209"/>
        <v>0</v>
      </c>
      <c r="BC140" s="121"/>
      <c r="BD140" s="120">
        <f t="shared" si="185"/>
        <v>0</v>
      </c>
      <c r="BE140" s="123"/>
      <c r="BF140" s="121">
        <f t="shared" si="186"/>
        <v>0</v>
      </c>
      <c r="BG140" s="122">
        <f t="shared" si="187"/>
        <v>0</v>
      </c>
      <c r="BH140" s="121"/>
      <c r="BI140" s="120">
        <f t="shared" si="188"/>
        <v>0</v>
      </c>
      <c r="BJ140" s="123"/>
      <c r="BK140" s="121">
        <f t="shared" si="189"/>
        <v>0</v>
      </c>
      <c r="BL140" s="122">
        <f t="shared" si="190"/>
        <v>0</v>
      </c>
      <c r="BM140" s="121"/>
      <c r="BN140" s="120">
        <f t="shared" si="191"/>
        <v>0</v>
      </c>
      <c r="BO140" s="123"/>
      <c r="BP140" s="121">
        <f t="shared" si="192"/>
        <v>0</v>
      </c>
      <c r="BQ140" s="122">
        <f t="shared" si="193"/>
        <v>0</v>
      </c>
      <c r="BR140" s="121"/>
      <c r="BS140" s="120">
        <f t="shared" si="194"/>
        <v>0</v>
      </c>
      <c r="BT140" s="123"/>
      <c r="BU140" s="121">
        <f t="shared" si="195"/>
        <v>0</v>
      </c>
      <c r="BV140" s="122">
        <f t="shared" si="196"/>
        <v>0</v>
      </c>
      <c r="BW140" s="121"/>
      <c r="BX140" s="120">
        <f t="shared" si="197"/>
        <v>0</v>
      </c>
      <c r="BY140" s="123"/>
      <c r="BZ140" s="111">
        <f t="shared" si="163"/>
        <v>0</v>
      </c>
      <c r="CA140" s="122">
        <f t="shared" si="198"/>
        <v>0</v>
      </c>
      <c r="CB140" s="121"/>
      <c r="CC140" s="120">
        <f t="shared" si="199"/>
        <v>0</v>
      </c>
      <c r="CD140" s="123"/>
      <c r="CE140" s="111">
        <f t="shared" si="200"/>
        <v>0</v>
      </c>
      <c r="CF140" s="122">
        <f t="shared" si="201"/>
        <v>0</v>
      </c>
      <c r="CG140" s="121"/>
      <c r="CH140" s="120">
        <f t="shared" si="202"/>
        <v>0</v>
      </c>
      <c r="CI140" s="123"/>
      <c r="CJ140" s="111">
        <f t="shared" si="218"/>
        <v>0</v>
      </c>
      <c r="CK140" s="122">
        <f t="shared" si="210"/>
        <v>0</v>
      </c>
      <c r="CL140" s="121"/>
      <c r="CM140" s="120">
        <f t="shared" si="211"/>
        <v>0</v>
      </c>
      <c r="CN140" s="121"/>
      <c r="CO140" s="196">
        <f t="shared" si="203"/>
        <v>0</v>
      </c>
      <c r="CP140" s="111"/>
      <c r="CQ140" s="196">
        <f t="shared" si="204"/>
        <v>0</v>
      </c>
      <c r="CR140" s="111"/>
      <c r="CS140" s="196">
        <f t="shared" si="205"/>
        <v>0</v>
      </c>
      <c r="CT140" s="111"/>
      <c r="CU140" s="196">
        <f t="shared" si="206"/>
        <v>0</v>
      </c>
      <c r="CV140" s="111"/>
      <c r="CW140" s="196">
        <f t="shared" si="159"/>
        <v>0</v>
      </c>
      <c r="CX140" s="111"/>
      <c r="CY140" s="196">
        <f t="shared" si="160"/>
        <v>0</v>
      </c>
      <c r="CZ140" s="111"/>
      <c r="DA140" s="196">
        <f t="shared" si="161"/>
        <v>0</v>
      </c>
      <c r="DB140" s="111"/>
      <c r="DC140" s="196">
        <f t="shared" si="162"/>
        <v>0</v>
      </c>
      <c r="DD140" s="111"/>
      <c r="DE140" s="196">
        <f t="shared" si="164"/>
        <v>0</v>
      </c>
      <c r="DF140" s="111"/>
      <c r="DG140" s="196">
        <f t="shared" si="165"/>
        <v>0</v>
      </c>
      <c r="DH140" s="111"/>
      <c r="DI140" s="196">
        <f t="shared" si="152"/>
        <v>0</v>
      </c>
      <c r="DJ140" s="111"/>
      <c r="DK140" s="196">
        <f t="shared" si="153"/>
        <v>0</v>
      </c>
      <c r="DL140" s="111"/>
      <c r="DM140" s="196">
        <f t="shared" si="154"/>
        <v>0</v>
      </c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12"/>
        <v>0</v>
      </c>
      <c r="J141" s="122">
        <f t="shared" si="213"/>
        <v>0</v>
      </c>
      <c r="K141" s="184">
        <v>6.0119999999999996</v>
      </c>
      <c r="L141" s="121">
        <f t="shared" si="214"/>
        <v>6.0119999999999996</v>
      </c>
      <c r="M141" s="122">
        <f t="shared" si="215"/>
        <v>27.294479999999997</v>
      </c>
      <c r="N141" s="122">
        <f t="shared" si="216"/>
        <v>27.294479999999997</v>
      </c>
      <c r="O141" s="122">
        <v>0</v>
      </c>
      <c r="P141" s="120">
        <f t="shared" si="217"/>
        <v>27.294479999999997</v>
      </c>
      <c r="Q141" s="121">
        <v>6.0750000000000002</v>
      </c>
      <c r="R141" s="121">
        <f t="shared" si="207"/>
        <v>6.3000000000000611E-2</v>
      </c>
      <c r="S141" s="122">
        <f t="shared" si="208"/>
        <v>0.28602000000000277</v>
      </c>
      <c r="T141" s="122"/>
      <c r="U141" s="120">
        <f t="shared" si="166"/>
        <v>27.580500000000001</v>
      </c>
      <c r="V141" s="121">
        <v>9.0109999999999992</v>
      </c>
      <c r="W141" s="121">
        <f t="shared" si="167"/>
        <v>2.9359999999999991</v>
      </c>
      <c r="X141" s="122">
        <f t="shared" si="168"/>
        <v>13.329439999999996</v>
      </c>
      <c r="Y141" s="122"/>
      <c r="Z141" s="120">
        <f t="shared" si="169"/>
        <v>40.909939999999999</v>
      </c>
      <c r="AA141" s="121">
        <f>VLOOKUP(B141,Лист3!$A$2:$C$175,3,FALSE)</f>
        <v>32.029000000000003</v>
      </c>
      <c r="AB141" s="121">
        <f t="shared" si="170"/>
        <v>23.018000000000004</v>
      </c>
      <c r="AC141" s="122">
        <f t="shared" si="171"/>
        <v>104.50172000000002</v>
      </c>
      <c r="AD141" s="122">
        <v>1000</v>
      </c>
      <c r="AE141" s="120">
        <f t="shared" si="172"/>
        <v>-854.58834000000002</v>
      </c>
      <c r="AF141" s="121">
        <f>VLOOKUP(A141,Лист4!$A$2:$F$175,6,FALSE)</f>
        <v>33.036999999999999</v>
      </c>
      <c r="AG141" s="121">
        <f t="shared" si="173"/>
        <v>1.0079999999999956</v>
      </c>
      <c r="AH141" s="122">
        <f t="shared" si="174"/>
        <v>4.5763199999999795</v>
      </c>
      <c r="AI141" s="122"/>
      <c r="AJ141" s="120">
        <f t="shared" si="175"/>
        <v>-850.01202000000001</v>
      </c>
      <c r="AK141" s="121">
        <f>VLOOKUP(A141,Лист6!$A$2:$F$175,6,FALSE)</f>
        <v>37.07</v>
      </c>
      <c r="AL141" s="121">
        <f t="shared" si="176"/>
        <v>4.0330000000000013</v>
      </c>
      <c r="AM141" s="122">
        <f t="shared" si="177"/>
        <v>18.309820000000006</v>
      </c>
      <c r="AN141" s="122"/>
      <c r="AO141" s="120">
        <f t="shared" si="178"/>
        <v>-831.70219999999995</v>
      </c>
      <c r="AP141" s="123">
        <v>44.076999999999998</v>
      </c>
      <c r="AQ141" s="121">
        <f t="shared" si="179"/>
        <v>7.0069999999999979</v>
      </c>
      <c r="AR141" s="121">
        <f t="shared" si="180"/>
        <v>31.811779999999992</v>
      </c>
      <c r="AS141" s="121"/>
      <c r="AT141" s="120">
        <f t="shared" si="181"/>
        <v>-799.89041999999995</v>
      </c>
      <c r="AU141" s="123">
        <v>48.034999999999997</v>
      </c>
      <c r="AV141" s="121">
        <f t="shared" si="182"/>
        <v>3.9579999999999984</v>
      </c>
      <c r="AW141" s="122">
        <f t="shared" si="183"/>
        <v>17.969319999999993</v>
      </c>
      <c r="AX141" s="121"/>
      <c r="AY141" s="120">
        <f t="shared" si="184"/>
        <v>-781.92109999999991</v>
      </c>
      <c r="AZ141" s="123">
        <v>53.07</v>
      </c>
      <c r="BA141" s="121">
        <f t="shared" si="146"/>
        <v>5.0350000000000037</v>
      </c>
      <c r="BB141" s="122">
        <f t="shared" si="209"/>
        <v>24.218350000000015</v>
      </c>
      <c r="BC141" s="121"/>
      <c r="BD141" s="120">
        <f t="shared" si="185"/>
        <v>-757.70274999999992</v>
      </c>
      <c r="BE141" s="123">
        <v>59.024999999999999</v>
      </c>
      <c r="BF141" s="121">
        <f t="shared" si="186"/>
        <v>5.9549999999999983</v>
      </c>
      <c r="BG141" s="122">
        <f t="shared" si="187"/>
        <v>28.643549999999991</v>
      </c>
      <c r="BH141" s="121"/>
      <c r="BI141" s="120">
        <f t="shared" si="188"/>
        <v>-729.05919999999992</v>
      </c>
      <c r="BJ141" s="123">
        <v>63.098999999999997</v>
      </c>
      <c r="BK141" s="121">
        <f t="shared" si="189"/>
        <v>4.0739999999999981</v>
      </c>
      <c r="BL141" s="122">
        <f t="shared" si="190"/>
        <v>19.595939999999988</v>
      </c>
      <c r="BM141" s="121"/>
      <c r="BN141" s="120">
        <f t="shared" si="191"/>
        <v>-709.46325999999988</v>
      </c>
      <c r="BO141" s="123">
        <v>67.055000000000007</v>
      </c>
      <c r="BP141" s="121">
        <f t="shared" si="192"/>
        <v>3.9560000000000102</v>
      </c>
      <c r="BQ141" s="122">
        <f t="shared" si="193"/>
        <v>19.028360000000049</v>
      </c>
      <c r="BR141" s="121"/>
      <c r="BS141" s="120">
        <f t="shared" si="194"/>
        <v>-690.43489999999986</v>
      </c>
      <c r="BT141" s="123">
        <v>67.055000000000007</v>
      </c>
      <c r="BU141" s="121">
        <f t="shared" si="195"/>
        <v>0</v>
      </c>
      <c r="BV141" s="122">
        <f t="shared" si="196"/>
        <v>0</v>
      </c>
      <c r="BW141" s="121"/>
      <c r="BX141" s="120">
        <f t="shared" si="197"/>
        <v>-690.43489999999986</v>
      </c>
      <c r="BY141" s="123">
        <v>67.055000000000007</v>
      </c>
      <c r="BZ141" s="111">
        <f t="shared" si="163"/>
        <v>0</v>
      </c>
      <c r="CA141" s="122">
        <f t="shared" si="198"/>
        <v>0</v>
      </c>
      <c r="CB141" s="121"/>
      <c r="CC141" s="120">
        <f t="shared" si="199"/>
        <v>-690.43489999999986</v>
      </c>
      <c r="CD141" s="123">
        <v>67.055000000000007</v>
      </c>
      <c r="CE141" s="111">
        <f t="shared" si="200"/>
        <v>0</v>
      </c>
      <c r="CF141" s="122">
        <f t="shared" si="201"/>
        <v>0</v>
      </c>
      <c r="CG141" s="121"/>
      <c r="CH141" s="120">
        <f t="shared" si="202"/>
        <v>-690.43489999999986</v>
      </c>
      <c r="CI141" s="123">
        <v>67.055000000000007</v>
      </c>
      <c r="CJ141" s="111">
        <f t="shared" si="218"/>
        <v>0</v>
      </c>
      <c r="CK141" s="122">
        <f t="shared" si="210"/>
        <v>0</v>
      </c>
      <c r="CL141" s="121"/>
      <c r="CM141" s="120">
        <f t="shared" si="211"/>
        <v>-690.43489999999986</v>
      </c>
      <c r="CN141" s="121"/>
      <c r="CO141" s="152">
        <f t="shared" si="203"/>
        <v>-690.43489999999986</v>
      </c>
      <c r="CP141" s="121"/>
      <c r="CQ141" s="152">
        <f t="shared" si="204"/>
        <v>-690.43489999999986</v>
      </c>
      <c r="CR141" s="121"/>
      <c r="CS141" s="196">
        <f t="shared" si="205"/>
        <v>-690.43489999999986</v>
      </c>
      <c r="CT141" s="121"/>
      <c r="CU141" s="196">
        <f t="shared" si="206"/>
        <v>-690.43489999999986</v>
      </c>
      <c r="CV141" s="121"/>
      <c r="CW141" s="196">
        <f t="shared" si="159"/>
        <v>-690.43489999999986</v>
      </c>
      <c r="CX141" s="121"/>
      <c r="CY141" s="196">
        <f t="shared" si="160"/>
        <v>-690.43489999999986</v>
      </c>
      <c r="CZ141" s="121"/>
      <c r="DA141" s="196">
        <f t="shared" si="161"/>
        <v>-690.43489999999986</v>
      </c>
      <c r="DB141" s="121"/>
      <c r="DC141" s="196">
        <f t="shared" si="162"/>
        <v>-690.43489999999986</v>
      </c>
      <c r="DD141" s="121"/>
      <c r="DE141" s="196">
        <f t="shared" si="164"/>
        <v>-690.43489999999986</v>
      </c>
      <c r="DF141" s="121"/>
      <c r="DG141" s="196">
        <f t="shared" si="165"/>
        <v>-690.43489999999986</v>
      </c>
      <c r="DH141" s="121"/>
      <c r="DI141" s="196">
        <f t="shared" si="152"/>
        <v>-690.43489999999986</v>
      </c>
      <c r="DJ141" s="121"/>
      <c r="DK141" s="196">
        <f t="shared" si="153"/>
        <v>-690.43489999999986</v>
      </c>
      <c r="DL141" s="121"/>
      <c r="DM141" s="196">
        <f t="shared" si="154"/>
        <v>-690.43489999999986</v>
      </c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12"/>
        <v>374.96500000000015</v>
      </c>
      <c r="J142" s="122">
        <f t="shared" si="213"/>
        <v>1567.3537000000006</v>
      </c>
      <c r="K142" s="184">
        <v>1980.0940000000001</v>
      </c>
      <c r="L142" s="121">
        <f t="shared" si="214"/>
        <v>347.03099999999995</v>
      </c>
      <c r="M142" s="122">
        <f t="shared" si="215"/>
        <v>1575.5207399999997</v>
      </c>
      <c r="N142" s="122">
        <f t="shared" si="216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07"/>
        <v>68</v>
      </c>
      <c r="S142" s="122">
        <f t="shared" si="208"/>
        <v>308.72000000000003</v>
      </c>
      <c r="T142" s="122">
        <v>240</v>
      </c>
      <c r="U142" s="120">
        <f t="shared" si="166"/>
        <v>-2527.4899999999998</v>
      </c>
      <c r="V142" s="121">
        <v>2119.0390000000002</v>
      </c>
      <c r="W142" s="121">
        <f t="shared" si="167"/>
        <v>70.945000000000164</v>
      </c>
      <c r="X142" s="122">
        <f t="shared" si="168"/>
        <v>322.09030000000075</v>
      </c>
      <c r="Y142" s="122">
        <v>226.8</v>
      </c>
      <c r="Z142" s="120">
        <f t="shared" si="169"/>
        <v>-2432.1996999999992</v>
      </c>
      <c r="AA142" s="121">
        <f>VLOOKUP(B142,Лист3!$A$2:$C$175,3,FALSE)</f>
        <v>2165.058</v>
      </c>
      <c r="AB142" s="121">
        <f t="shared" si="170"/>
        <v>46.018999999999778</v>
      </c>
      <c r="AC142" s="122">
        <f t="shared" si="171"/>
        <v>208.92625999999899</v>
      </c>
      <c r="AD142" s="122">
        <v>313.36</v>
      </c>
      <c r="AE142" s="120">
        <f t="shared" si="172"/>
        <v>-2536.6334400000005</v>
      </c>
      <c r="AF142" s="121">
        <f>VLOOKUP(A142,Лист4!$A$2:$F$175,6,FALSE)</f>
        <v>2304.069</v>
      </c>
      <c r="AG142" s="121">
        <f t="shared" si="173"/>
        <v>139.01099999999997</v>
      </c>
      <c r="AH142" s="122">
        <f t="shared" si="174"/>
        <v>631.10993999999982</v>
      </c>
      <c r="AI142" s="122">
        <v>245.16</v>
      </c>
      <c r="AJ142" s="120">
        <f t="shared" si="175"/>
        <v>-2150.6835000000005</v>
      </c>
      <c r="AK142" s="121">
        <f>VLOOKUP(A142,Лист6!$A$2:$F$175,6,FALSE)</f>
        <v>2452.0790000000002</v>
      </c>
      <c r="AL142" s="121">
        <f t="shared" si="176"/>
        <v>148.01000000000022</v>
      </c>
      <c r="AM142" s="122">
        <f t="shared" si="177"/>
        <v>671.96540000000095</v>
      </c>
      <c r="AN142" s="122"/>
      <c r="AO142" s="120">
        <f t="shared" si="178"/>
        <v>-1478.7180999999996</v>
      </c>
      <c r="AP142" s="123">
        <v>2582.0819999999999</v>
      </c>
      <c r="AQ142" s="121">
        <f t="shared" si="179"/>
        <v>130.0029999999997</v>
      </c>
      <c r="AR142" s="121">
        <f t="shared" si="180"/>
        <v>590.21361999999863</v>
      </c>
      <c r="AS142" s="121"/>
      <c r="AT142" s="120">
        <f t="shared" si="181"/>
        <v>-888.50448000000097</v>
      </c>
      <c r="AU142" s="123">
        <v>2717.0390000000002</v>
      </c>
      <c r="AV142" s="121">
        <f t="shared" si="182"/>
        <v>134.95700000000033</v>
      </c>
      <c r="AW142" s="122">
        <f t="shared" si="183"/>
        <v>612.70478000000151</v>
      </c>
      <c r="AX142" s="121"/>
      <c r="AY142" s="120">
        <f t="shared" si="184"/>
        <v>-275.79969999999946</v>
      </c>
      <c r="AZ142" s="192">
        <v>2746.0509999999999</v>
      </c>
      <c r="BA142" s="121">
        <f t="shared" si="146"/>
        <v>29.011999999999716</v>
      </c>
      <c r="BB142" s="122">
        <f t="shared" si="209"/>
        <v>139.54771999999863</v>
      </c>
      <c r="BC142" s="121"/>
      <c r="BD142" s="120">
        <f t="shared" si="185"/>
        <v>-136.25198000000083</v>
      </c>
      <c r="BE142" s="123"/>
      <c r="BF142" s="121"/>
      <c r="BG142" s="122">
        <f t="shared" si="187"/>
        <v>0</v>
      </c>
      <c r="BH142" s="121"/>
      <c r="BI142" s="120">
        <f t="shared" si="188"/>
        <v>-136.25198000000083</v>
      </c>
      <c r="BJ142" s="123"/>
      <c r="BK142" s="121">
        <f t="shared" si="189"/>
        <v>0</v>
      </c>
      <c r="BL142" s="122">
        <f t="shared" si="190"/>
        <v>0</v>
      </c>
      <c r="BM142" s="121">
        <v>2500</v>
      </c>
      <c r="BN142" s="157">
        <f t="shared" si="191"/>
        <v>-2636.2519800000009</v>
      </c>
      <c r="BO142" s="123"/>
      <c r="BP142" s="121">
        <f t="shared" si="192"/>
        <v>0</v>
      </c>
      <c r="BQ142" s="122">
        <f t="shared" si="193"/>
        <v>0</v>
      </c>
      <c r="BR142" s="121"/>
      <c r="BS142" s="120">
        <f t="shared" si="194"/>
        <v>-2636.2519800000009</v>
      </c>
      <c r="BT142" s="123"/>
      <c r="BU142" s="121">
        <f t="shared" si="195"/>
        <v>0</v>
      </c>
      <c r="BV142" s="122">
        <f t="shared" si="196"/>
        <v>0</v>
      </c>
      <c r="BW142" s="121"/>
      <c r="BX142" s="120">
        <f t="shared" si="197"/>
        <v>-2636.2519800000009</v>
      </c>
      <c r="BY142" s="123"/>
      <c r="BZ142" s="111">
        <f t="shared" si="163"/>
        <v>0</v>
      </c>
      <c r="CA142" s="122">
        <f t="shared" si="198"/>
        <v>0</v>
      </c>
      <c r="CB142" s="121"/>
      <c r="CC142" s="120">
        <f t="shared" si="199"/>
        <v>-2636.2519800000009</v>
      </c>
      <c r="CD142" s="123"/>
      <c r="CE142" s="111">
        <f t="shared" si="200"/>
        <v>0</v>
      </c>
      <c r="CF142" s="122">
        <f t="shared" si="201"/>
        <v>0</v>
      </c>
      <c r="CG142" s="121"/>
      <c r="CH142" s="120">
        <f t="shared" si="202"/>
        <v>-2636.2519800000009</v>
      </c>
      <c r="CI142" s="123"/>
      <c r="CJ142" s="111">
        <f t="shared" si="218"/>
        <v>0</v>
      </c>
      <c r="CK142" s="122">
        <f t="shared" si="210"/>
        <v>0</v>
      </c>
      <c r="CL142" s="121"/>
      <c r="CM142" s="120">
        <f t="shared" si="211"/>
        <v>-2636.2519800000009</v>
      </c>
      <c r="CN142" s="121"/>
      <c r="CO142" s="152">
        <f t="shared" si="203"/>
        <v>-2636.2519800000009</v>
      </c>
      <c r="CP142" s="121"/>
      <c r="CQ142" s="152">
        <f t="shared" si="204"/>
        <v>-2636.2519800000009</v>
      </c>
      <c r="CR142" s="121"/>
      <c r="CS142" s="196">
        <f t="shared" si="205"/>
        <v>-2636.2519800000009</v>
      </c>
      <c r="CT142" s="121"/>
      <c r="CU142" s="196">
        <f t="shared" si="206"/>
        <v>-2636.2519800000009</v>
      </c>
      <c r="CV142" s="121"/>
      <c r="CW142" s="196">
        <f t="shared" si="159"/>
        <v>-2636.2519800000009</v>
      </c>
      <c r="CX142" s="121"/>
      <c r="CY142" s="196">
        <f t="shared" si="160"/>
        <v>-2636.2519800000009</v>
      </c>
      <c r="CZ142" s="121"/>
      <c r="DA142" s="196">
        <f t="shared" si="161"/>
        <v>-2636.2519800000009</v>
      </c>
      <c r="DB142" s="121"/>
      <c r="DC142" s="196">
        <f t="shared" si="162"/>
        <v>-2636.2519800000009</v>
      </c>
      <c r="DD142" s="121"/>
      <c r="DE142" s="196">
        <f t="shared" si="164"/>
        <v>-2636.2519800000009</v>
      </c>
      <c r="DF142" s="121"/>
      <c r="DG142" s="196">
        <f t="shared" si="165"/>
        <v>-2636.2519800000009</v>
      </c>
      <c r="DH142" s="121"/>
      <c r="DI142" s="196">
        <f t="shared" si="152"/>
        <v>-2636.2519800000009</v>
      </c>
      <c r="DJ142" s="121"/>
      <c r="DK142" s="196">
        <f t="shared" si="153"/>
        <v>-2636.2519800000009</v>
      </c>
      <c r="DL142" s="121"/>
      <c r="DM142" s="196">
        <f t="shared" si="154"/>
        <v>-2636.2519800000009</v>
      </c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12"/>
        <v>1264.0039999999999</v>
      </c>
      <c r="J143" s="122">
        <f t="shared" si="213"/>
        <v>5283.5367199999991</v>
      </c>
      <c r="K143" s="184">
        <v>4455.0709999999999</v>
      </c>
      <c r="L143" s="121">
        <f t="shared" si="214"/>
        <v>1280.9780000000001</v>
      </c>
      <c r="M143" s="122">
        <f t="shared" si="215"/>
        <v>5815.64012</v>
      </c>
      <c r="N143" s="122">
        <f t="shared" si="216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07"/>
        <v>231.9970000000003</v>
      </c>
      <c r="S143" s="122">
        <f t="shared" si="208"/>
        <v>1053.2663800000014</v>
      </c>
      <c r="T143" s="122"/>
      <c r="U143" s="120">
        <f t="shared" si="166"/>
        <v>1589.5063800000014</v>
      </c>
      <c r="V143" s="121">
        <v>5085.0940000000001</v>
      </c>
      <c r="W143" s="121">
        <f t="shared" si="167"/>
        <v>398.02599999999984</v>
      </c>
      <c r="X143" s="122">
        <f t="shared" si="168"/>
        <v>1807.0380399999992</v>
      </c>
      <c r="Y143" s="122"/>
      <c r="Z143" s="120">
        <f t="shared" si="169"/>
        <v>3396.5444200000006</v>
      </c>
      <c r="AA143" s="121">
        <f>VLOOKUP(B143,Лист3!$A$2:$C$175,3,FALSE)</f>
        <v>5339.0510000000004</v>
      </c>
      <c r="AB143" s="121">
        <f t="shared" si="170"/>
        <v>253.95700000000033</v>
      </c>
      <c r="AC143" s="122">
        <f t="shared" si="171"/>
        <v>1152.9647800000016</v>
      </c>
      <c r="AD143" s="122"/>
      <c r="AE143" s="120">
        <f t="shared" si="172"/>
        <v>4549.5092000000022</v>
      </c>
      <c r="AF143" s="121">
        <f>VLOOKUP(A143,Лист4!$A$2:$F$175,6,FALSE)</f>
        <v>5514.0749999999998</v>
      </c>
      <c r="AG143" s="121">
        <f t="shared" si="173"/>
        <v>175.02399999999943</v>
      </c>
      <c r="AH143" s="122">
        <f t="shared" si="174"/>
        <v>794.60895999999741</v>
      </c>
      <c r="AI143" s="122"/>
      <c r="AJ143" s="120">
        <f t="shared" si="175"/>
        <v>5344.11816</v>
      </c>
      <c r="AK143" s="121">
        <f>VLOOKUP(A143,Лист6!$A$2:$F$175,6,FALSE)</f>
        <v>5587.067</v>
      </c>
      <c r="AL143" s="121">
        <f t="shared" si="176"/>
        <v>72.992000000000189</v>
      </c>
      <c r="AM143" s="122">
        <f t="shared" si="177"/>
        <v>331.38368000000088</v>
      </c>
      <c r="AN143" s="122"/>
      <c r="AO143" s="120">
        <f t="shared" si="178"/>
        <v>5675.5018400000008</v>
      </c>
      <c r="AP143" s="123">
        <v>5899.0870000000004</v>
      </c>
      <c r="AQ143" s="121">
        <f t="shared" si="179"/>
        <v>312.02000000000044</v>
      </c>
      <c r="AR143" s="121">
        <f t="shared" si="180"/>
        <v>1416.570800000002</v>
      </c>
      <c r="AS143" s="121"/>
      <c r="AT143" s="120">
        <f t="shared" si="181"/>
        <v>7092.072640000003</v>
      </c>
      <c r="AU143" s="123">
        <v>6279.0510000000004</v>
      </c>
      <c r="AV143" s="121">
        <f t="shared" si="182"/>
        <v>379.96399999999994</v>
      </c>
      <c r="AW143" s="122">
        <f t="shared" si="183"/>
        <v>1725.0365599999998</v>
      </c>
      <c r="AX143" s="121">
        <f>7000</f>
        <v>7000</v>
      </c>
      <c r="AY143" s="120">
        <f t="shared" si="184"/>
        <v>1817.1092000000026</v>
      </c>
      <c r="AZ143" s="123">
        <v>6746.0889999999999</v>
      </c>
      <c r="BA143" s="121">
        <f t="shared" si="146"/>
        <v>467.03799999999956</v>
      </c>
      <c r="BB143" s="122">
        <f t="shared" si="209"/>
        <v>2246.4527799999978</v>
      </c>
      <c r="BC143" s="121"/>
      <c r="BD143" s="120">
        <f t="shared" si="185"/>
        <v>4063.5619800000004</v>
      </c>
      <c r="BE143" s="123">
        <v>6941.06</v>
      </c>
      <c r="BF143" s="121">
        <f t="shared" si="186"/>
        <v>194.97100000000046</v>
      </c>
      <c r="BG143" s="122">
        <f t="shared" si="187"/>
        <v>937.81051000000218</v>
      </c>
      <c r="BH143" s="121"/>
      <c r="BI143" s="120">
        <f t="shared" si="188"/>
        <v>5001.3724900000025</v>
      </c>
      <c r="BJ143" s="123">
        <v>7143.0770000000002</v>
      </c>
      <c r="BK143" s="121">
        <f t="shared" si="189"/>
        <v>202.01699999999983</v>
      </c>
      <c r="BL143" s="122">
        <f t="shared" si="190"/>
        <v>971.7017699999991</v>
      </c>
      <c r="BM143" s="121"/>
      <c r="BN143" s="120">
        <f t="shared" si="191"/>
        <v>5973.0742600000012</v>
      </c>
      <c r="BO143" s="123">
        <v>7221.0230000000001</v>
      </c>
      <c r="BP143" s="121">
        <f t="shared" si="192"/>
        <v>77.945999999999913</v>
      </c>
      <c r="BQ143" s="122">
        <f t="shared" si="193"/>
        <v>374.92025999999953</v>
      </c>
      <c r="BR143" s="121"/>
      <c r="BS143" s="120">
        <f t="shared" si="194"/>
        <v>6347.9945200000011</v>
      </c>
      <c r="BT143" s="170">
        <v>7468.0460000000003</v>
      </c>
      <c r="BU143" s="121">
        <f t="shared" si="195"/>
        <v>247.02300000000014</v>
      </c>
      <c r="BV143" s="122">
        <f t="shared" si="196"/>
        <v>1188.1806300000005</v>
      </c>
      <c r="BW143" s="121"/>
      <c r="BX143" s="144">
        <f t="shared" si="197"/>
        <v>7536.1751500000018</v>
      </c>
      <c r="BY143" s="123"/>
      <c r="BZ143" s="111"/>
      <c r="CA143" s="122">
        <f t="shared" si="198"/>
        <v>0</v>
      </c>
      <c r="CB143" s="121"/>
      <c r="CC143" s="120">
        <f t="shared" si="199"/>
        <v>7536.1751500000018</v>
      </c>
      <c r="CD143" s="123"/>
      <c r="CE143" s="111">
        <f t="shared" si="200"/>
        <v>0</v>
      </c>
      <c r="CF143" s="122">
        <f t="shared" si="201"/>
        <v>0</v>
      </c>
      <c r="CG143" s="121"/>
      <c r="CH143" s="120">
        <f t="shared" si="202"/>
        <v>7536.1751500000018</v>
      </c>
      <c r="CI143" s="123"/>
      <c r="CJ143" s="111">
        <f t="shared" si="218"/>
        <v>0</v>
      </c>
      <c r="CK143" s="122">
        <f t="shared" si="210"/>
        <v>0</v>
      </c>
      <c r="CL143" s="121"/>
      <c r="CM143" s="120">
        <f t="shared" si="211"/>
        <v>7536.1751500000018</v>
      </c>
      <c r="CN143" s="121"/>
      <c r="CO143" s="196">
        <f t="shared" si="203"/>
        <v>7536.1751500000018</v>
      </c>
      <c r="CP143" s="111"/>
      <c r="CQ143" s="196">
        <f t="shared" si="204"/>
        <v>7536.1751500000018</v>
      </c>
      <c r="CR143" s="111">
        <v>14000</v>
      </c>
      <c r="CS143" s="196">
        <f t="shared" si="205"/>
        <v>-6463.8248499999982</v>
      </c>
      <c r="CT143" s="111"/>
      <c r="CU143" s="196">
        <f t="shared" si="206"/>
        <v>-6463.8248499999982</v>
      </c>
      <c r="CV143" s="111"/>
      <c r="CW143" s="196">
        <f t="shared" si="159"/>
        <v>-6463.8248499999982</v>
      </c>
      <c r="CX143" s="111"/>
      <c r="CY143" s="196">
        <f t="shared" si="160"/>
        <v>-6463.8248499999982</v>
      </c>
      <c r="CZ143" s="111"/>
      <c r="DA143" s="196">
        <f t="shared" si="161"/>
        <v>-6463.8248499999982</v>
      </c>
      <c r="DB143" s="111"/>
      <c r="DC143" s="196">
        <f t="shared" si="162"/>
        <v>-6463.8248499999982</v>
      </c>
      <c r="DD143" s="111"/>
      <c r="DE143" s="196">
        <f t="shared" si="164"/>
        <v>-6463.8248499999982</v>
      </c>
      <c r="DF143" s="111"/>
      <c r="DG143" s="196">
        <f t="shared" si="165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12"/>
        <v>0</v>
      </c>
      <c r="J144" s="212">
        <f t="shared" si="213"/>
        <v>0</v>
      </c>
      <c r="K144" s="213">
        <v>184.095</v>
      </c>
      <c r="L144" s="179">
        <f t="shared" si="214"/>
        <v>184.095</v>
      </c>
      <c r="M144" s="212">
        <f t="shared" si="215"/>
        <v>835.79129999999998</v>
      </c>
      <c r="N144" s="212">
        <f t="shared" si="216"/>
        <v>835.79129999999998</v>
      </c>
      <c r="O144" s="212">
        <v>0</v>
      </c>
      <c r="P144" s="180">
        <f t="shared" si="217"/>
        <v>835.79129999999998</v>
      </c>
      <c r="Q144" s="179">
        <v>234.07599999999999</v>
      </c>
      <c r="R144" s="179">
        <f t="shared" si="207"/>
        <v>49.980999999999995</v>
      </c>
      <c r="S144" s="212">
        <f t="shared" si="208"/>
        <v>226.91373999999999</v>
      </c>
      <c r="T144" s="212">
        <v>1062.7</v>
      </c>
      <c r="U144" s="180">
        <f t="shared" si="166"/>
        <v>5.0400000000081491E-3</v>
      </c>
      <c r="V144" s="179">
        <v>324.04899999999998</v>
      </c>
      <c r="W144" s="179">
        <f t="shared" si="167"/>
        <v>89.972999999999985</v>
      </c>
      <c r="X144" s="212">
        <f t="shared" si="168"/>
        <v>408.47741999999994</v>
      </c>
      <c r="Y144" s="212"/>
      <c r="Z144" s="180">
        <f t="shared" si="169"/>
        <v>408.48245999999995</v>
      </c>
      <c r="AA144" s="179">
        <f>VLOOKUP(B144,Лист3!$A$2:$C$175,3,FALSE)</f>
        <v>370.03399999999999</v>
      </c>
      <c r="AB144" s="179">
        <f t="shared" si="170"/>
        <v>45.985000000000014</v>
      </c>
      <c r="AC144" s="212">
        <f t="shared" si="171"/>
        <v>208.77190000000007</v>
      </c>
      <c r="AD144" s="212">
        <f>408.48+208.77</f>
        <v>617.25</v>
      </c>
      <c r="AE144" s="180">
        <f t="shared" si="172"/>
        <v>4.3600000000196815E-3</v>
      </c>
      <c r="AF144" s="179">
        <f>VLOOKUP(A144,Лист4!$A$2:$F$175,6,FALSE)</f>
        <v>505.03</v>
      </c>
      <c r="AG144" s="179">
        <f t="shared" si="173"/>
        <v>134.99599999999998</v>
      </c>
      <c r="AH144" s="212">
        <f t="shared" si="174"/>
        <v>612.8818399999999</v>
      </c>
      <c r="AI144" s="212">
        <v>208.77</v>
      </c>
      <c r="AJ144" s="180">
        <f t="shared" si="175"/>
        <v>404.11619999999994</v>
      </c>
      <c r="AK144" s="179">
        <f>VLOOKUP(A144,Лист6!$A$2:$F$175,6,FALSE)</f>
        <v>665.01</v>
      </c>
      <c r="AL144" s="179">
        <f t="shared" si="176"/>
        <v>159.98000000000002</v>
      </c>
      <c r="AM144" s="212">
        <f t="shared" si="177"/>
        <v>726.30920000000003</v>
      </c>
      <c r="AN144" s="212">
        <v>1339.21</v>
      </c>
      <c r="AO144" s="180">
        <f t="shared" si="178"/>
        <v>-208.78459999999995</v>
      </c>
      <c r="AP144" s="214">
        <v>870.09799999999996</v>
      </c>
      <c r="AQ144" s="179">
        <f t="shared" si="179"/>
        <v>205.08799999999997</v>
      </c>
      <c r="AR144" s="179">
        <f t="shared" si="180"/>
        <v>931.09951999999987</v>
      </c>
      <c r="AS144" s="179"/>
      <c r="AT144" s="180">
        <f t="shared" si="181"/>
        <v>722.31491999999992</v>
      </c>
      <c r="AU144" s="214"/>
      <c r="AV144" s="179"/>
      <c r="AW144" s="212">
        <f t="shared" si="183"/>
        <v>0</v>
      </c>
      <c r="AX144" s="179">
        <v>612.9</v>
      </c>
      <c r="AY144" s="180">
        <f t="shared" si="184"/>
        <v>109.41491999999994</v>
      </c>
      <c r="AZ144" s="214"/>
      <c r="BA144" s="179">
        <f t="shared" si="146"/>
        <v>0</v>
      </c>
      <c r="BB144" s="122">
        <f t="shared" si="209"/>
        <v>0</v>
      </c>
      <c r="BC144" s="179"/>
      <c r="BD144" s="180">
        <f t="shared" si="185"/>
        <v>109.41491999999994</v>
      </c>
      <c r="BE144" s="214"/>
      <c r="BF144" s="179">
        <f t="shared" si="186"/>
        <v>0</v>
      </c>
      <c r="BG144" s="212">
        <f t="shared" si="187"/>
        <v>0</v>
      </c>
      <c r="BH144" s="179"/>
      <c r="BI144" s="180">
        <f t="shared" si="188"/>
        <v>109.41491999999994</v>
      </c>
      <c r="BJ144" s="214"/>
      <c r="BK144" s="179">
        <f t="shared" si="189"/>
        <v>0</v>
      </c>
      <c r="BL144" s="212">
        <f t="shared" si="190"/>
        <v>0</v>
      </c>
      <c r="BM144" s="179"/>
      <c r="BN144" s="180">
        <f t="shared" si="191"/>
        <v>109.41491999999994</v>
      </c>
      <c r="BO144" s="214"/>
      <c r="BP144" s="179">
        <f t="shared" si="192"/>
        <v>0</v>
      </c>
      <c r="BQ144" s="212">
        <f t="shared" si="193"/>
        <v>0</v>
      </c>
      <c r="BR144" s="179"/>
      <c r="BS144" s="180">
        <f t="shared" si="194"/>
        <v>109.41491999999994</v>
      </c>
      <c r="BT144" s="214"/>
      <c r="BU144" s="179">
        <f t="shared" si="195"/>
        <v>0</v>
      </c>
      <c r="BV144" s="212">
        <f t="shared" si="196"/>
        <v>0</v>
      </c>
      <c r="BW144" s="179"/>
      <c r="BX144" s="180">
        <f t="shared" si="197"/>
        <v>109.41491999999994</v>
      </c>
      <c r="BY144" s="214"/>
      <c r="BZ144" s="111">
        <f t="shared" si="163"/>
        <v>0</v>
      </c>
      <c r="CA144" s="122">
        <f t="shared" si="198"/>
        <v>0</v>
      </c>
      <c r="CB144" s="179"/>
      <c r="CC144" s="120">
        <f t="shared" si="199"/>
        <v>109.41491999999994</v>
      </c>
      <c r="CD144" s="214"/>
      <c r="CE144" s="111">
        <f t="shared" si="200"/>
        <v>0</v>
      </c>
      <c r="CF144" s="122">
        <f t="shared" si="201"/>
        <v>0</v>
      </c>
      <c r="CG144" s="179"/>
      <c r="CH144" s="120">
        <f t="shared" si="202"/>
        <v>109.41491999999994</v>
      </c>
      <c r="CI144" s="214"/>
      <c r="CJ144" s="111">
        <f t="shared" si="218"/>
        <v>0</v>
      </c>
      <c r="CK144" s="122">
        <f t="shared" si="210"/>
        <v>0</v>
      </c>
      <c r="CL144" s="179"/>
      <c r="CM144" s="120">
        <f t="shared" si="211"/>
        <v>109.41491999999994</v>
      </c>
      <c r="CN144" s="179"/>
      <c r="CO144" s="196">
        <f t="shared" si="203"/>
        <v>109.41491999999994</v>
      </c>
      <c r="CP144" s="111"/>
      <c r="CQ144" s="196">
        <f t="shared" si="204"/>
        <v>109.41491999999994</v>
      </c>
      <c r="CR144" s="111"/>
      <c r="CS144" s="196">
        <f t="shared" si="205"/>
        <v>109.41491999999994</v>
      </c>
      <c r="CT144" s="111">
        <v>109.41</v>
      </c>
      <c r="CU144" s="196">
        <f t="shared" si="206"/>
        <v>4.9199999999416377E-3</v>
      </c>
      <c r="CV144" s="111"/>
      <c r="CW144" s="196">
        <f t="shared" si="159"/>
        <v>4.9199999999416377E-3</v>
      </c>
      <c r="CX144" s="111"/>
      <c r="CY144" s="196">
        <f t="shared" si="160"/>
        <v>4.9199999999416377E-3</v>
      </c>
      <c r="CZ144" s="111"/>
      <c r="DA144" s="196">
        <f t="shared" si="161"/>
        <v>4.9199999999416377E-3</v>
      </c>
      <c r="DB144" s="111"/>
      <c r="DC144" s="196">
        <f t="shared" si="162"/>
        <v>4.9199999999416377E-3</v>
      </c>
      <c r="DD144" s="111"/>
      <c r="DE144" s="196">
        <f t="shared" si="164"/>
        <v>4.9199999999416377E-3</v>
      </c>
      <c r="DF144" s="111"/>
      <c r="DG144" s="196">
        <f t="shared" si="165"/>
        <v>4.9199999999416377E-3</v>
      </c>
      <c r="DH144" s="111"/>
      <c r="DI144" s="196">
        <f t="shared" si="152"/>
        <v>4.9199999999416377E-3</v>
      </c>
      <c r="DJ144" s="111"/>
      <c r="DK144" s="196">
        <f t="shared" ref="DK144:DK181" si="219">DI144-DJ144</f>
        <v>4.9199999999416377E-3</v>
      </c>
      <c r="DL144" s="111"/>
      <c r="DM144" s="196">
        <f t="shared" ref="DM144:DM181" si="220">DK144-DL144</f>
        <v>4.9199999999416377E-3</v>
      </c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12"/>
        <v>0</v>
      </c>
      <c r="J145" s="122">
        <f t="shared" si="213"/>
        <v>0</v>
      </c>
      <c r="K145" s="184">
        <v>0</v>
      </c>
      <c r="L145" s="121">
        <f t="shared" si="214"/>
        <v>0</v>
      </c>
      <c r="M145" s="122">
        <f t="shared" si="215"/>
        <v>0</v>
      </c>
      <c r="N145" s="122">
        <f t="shared" si="216"/>
        <v>0</v>
      </c>
      <c r="O145" s="122">
        <v>0</v>
      </c>
      <c r="P145" s="120">
        <f t="shared" si="217"/>
        <v>0</v>
      </c>
      <c r="Q145" s="121">
        <v>0</v>
      </c>
      <c r="R145" s="121">
        <f t="shared" si="207"/>
        <v>0</v>
      </c>
      <c r="S145" s="122">
        <f t="shared" si="208"/>
        <v>0</v>
      </c>
      <c r="T145" s="122"/>
      <c r="U145" s="120">
        <f t="shared" si="166"/>
        <v>0</v>
      </c>
      <c r="V145" s="121">
        <v>0</v>
      </c>
      <c r="W145" s="121">
        <f t="shared" si="167"/>
        <v>0</v>
      </c>
      <c r="X145" s="122">
        <f t="shared" si="168"/>
        <v>0</v>
      </c>
      <c r="Y145" s="122"/>
      <c r="Z145" s="120">
        <f t="shared" si="169"/>
        <v>0</v>
      </c>
      <c r="AA145" s="121">
        <f>VLOOKUP(B145,Лист3!$A$2:$C$175,3,FALSE)</f>
        <v>0</v>
      </c>
      <c r="AB145" s="121">
        <f t="shared" si="170"/>
        <v>0</v>
      </c>
      <c r="AC145" s="122">
        <f t="shared" si="171"/>
        <v>0</v>
      </c>
      <c r="AD145" s="122"/>
      <c r="AE145" s="120">
        <f t="shared" si="172"/>
        <v>0</v>
      </c>
      <c r="AF145" s="121">
        <f>VLOOKUP(A145,Лист4!$A$2:$F$175,6,FALSE)</f>
        <v>0</v>
      </c>
      <c r="AG145" s="121">
        <f t="shared" si="173"/>
        <v>0</v>
      </c>
      <c r="AH145" s="122">
        <f t="shared" si="174"/>
        <v>0</v>
      </c>
      <c r="AI145" s="122"/>
      <c r="AJ145" s="120">
        <f t="shared" si="175"/>
        <v>0</v>
      </c>
      <c r="AK145" s="121">
        <f>VLOOKUP(A145,Лист6!$A$2:$F$175,6,FALSE)</f>
        <v>0</v>
      </c>
      <c r="AL145" s="121">
        <f t="shared" si="176"/>
        <v>0</v>
      </c>
      <c r="AM145" s="122">
        <f t="shared" si="177"/>
        <v>0</v>
      </c>
      <c r="AN145" s="122"/>
      <c r="AO145" s="120">
        <f t="shared" si="178"/>
        <v>0</v>
      </c>
      <c r="AP145" s="123"/>
      <c r="AQ145" s="121">
        <f t="shared" si="179"/>
        <v>0</v>
      </c>
      <c r="AR145" s="121">
        <f t="shared" si="180"/>
        <v>0</v>
      </c>
      <c r="AS145" s="121"/>
      <c r="AT145" s="120">
        <f t="shared" si="181"/>
        <v>0</v>
      </c>
      <c r="AU145" s="123">
        <v>0</v>
      </c>
      <c r="AV145" s="121">
        <f t="shared" si="182"/>
        <v>0</v>
      </c>
      <c r="AW145" s="122">
        <f t="shared" si="183"/>
        <v>0</v>
      </c>
      <c r="AX145" s="121"/>
      <c r="AY145" s="120">
        <f t="shared" si="184"/>
        <v>0</v>
      </c>
      <c r="AZ145" s="123">
        <v>0</v>
      </c>
      <c r="BA145" s="121">
        <f t="shared" si="146"/>
        <v>0</v>
      </c>
      <c r="BB145" s="122">
        <f t="shared" si="209"/>
        <v>0</v>
      </c>
      <c r="BC145" s="121"/>
      <c r="BD145" s="120">
        <f t="shared" si="185"/>
        <v>0</v>
      </c>
      <c r="BE145" s="123">
        <v>0</v>
      </c>
      <c r="BF145" s="121">
        <f t="shared" si="186"/>
        <v>0</v>
      </c>
      <c r="BG145" s="122">
        <f t="shared" si="187"/>
        <v>0</v>
      </c>
      <c r="BH145" s="121"/>
      <c r="BI145" s="120">
        <f t="shared" si="188"/>
        <v>0</v>
      </c>
      <c r="BJ145" s="123">
        <v>0</v>
      </c>
      <c r="BK145" s="121">
        <f t="shared" si="189"/>
        <v>0</v>
      </c>
      <c r="BL145" s="122">
        <f t="shared" si="190"/>
        <v>0</v>
      </c>
      <c r="BM145" s="121"/>
      <c r="BN145" s="120">
        <f t="shared" si="191"/>
        <v>0</v>
      </c>
      <c r="BO145" s="123">
        <v>0</v>
      </c>
      <c r="BP145" s="121">
        <f t="shared" si="192"/>
        <v>0</v>
      </c>
      <c r="BQ145" s="122">
        <f t="shared" si="193"/>
        <v>0</v>
      </c>
      <c r="BR145" s="121"/>
      <c r="BS145" s="120">
        <f t="shared" si="194"/>
        <v>0</v>
      </c>
      <c r="BT145" s="123">
        <v>0</v>
      </c>
      <c r="BU145" s="121">
        <f t="shared" si="195"/>
        <v>0</v>
      </c>
      <c r="BV145" s="122">
        <f t="shared" si="196"/>
        <v>0</v>
      </c>
      <c r="BW145" s="121"/>
      <c r="BX145" s="120">
        <f t="shared" si="197"/>
        <v>0</v>
      </c>
      <c r="BY145" s="123"/>
      <c r="BZ145" s="111">
        <f t="shared" si="163"/>
        <v>0</v>
      </c>
      <c r="CA145" s="122">
        <f t="shared" si="198"/>
        <v>0</v>
      </c>
      <c r="CB145" s="121"/>
      <c r="CC145" s="120">
        <f t="shared" si="199"/>
        <v>0</v>
      </c>
      <c r="CD145" s="123">
        <v>0</v>
      </c>
      <c r="CE145" s="111">
        <f t="shared" si="200"/>
        <v>0</v>
      </c>
      <c r="CF145" s="122">
        <f>CE145*4.81</f>
        <v>0</v>
      </c>
      <c r="CG145" s="121"/>
      <c r="CH145" s="120">
        <f t="shared" si="202"/>
        <v>0</v>
      </c>
      <c r="CI145" s="123">
        <v>0</v>
      </c>
      <c r="CJ145" s="111">
        <f t="shared" si="218"/>
        <v>0</v>
      </c>
      <c r="CK145" s="122">
        <f t="shared" si="210"/>
        <v>0</v>
      </c>
      <c r="CL145" s="121"/>
      <c r="CM145" s="120">
        <f t="shared" si="211"/>
        <v>0</v>
      </c>
      <c r="CN145" s="121"/>
      <c r="CO145" s="196">
        <f t="shared" si="203"/>
        <v>0</v>
      </c>
      <c r="CP145" s="111"/>
      <c r="CQ145" s="196">
        <f t="shared" si="204"/>
        <v>0</v>
      </c>
      <c r="CR145" s="111"/>
      <c r="CS145" s="196">
        <f t="shared" si="205"/>
        <v>0</v>
      </c>
      <c r="CT145" s="111"/>
      <c r="CU145" s="196">
        <f t="shared" si="206"/>
        <v>0</v>
      </c>
      <c r="CV145" s="111"/>
      <c r="CW145" s="196">
        <f t="shared" si="159"/>
        <v>0</v>
      </c>
      <c r="CX145" s="111"/>
      <c r="CY145" s="196">
        <f t="shared" si="160"/>
        <v>0</v>
      </c>
      <c r="CZ145" s="111"/>
      <c r="DA145" s="196">
        <f t="shared" si="161"/>
        <v>0</v>
      </c>
      <c r="DB145" s="111"/>
      <c r="DC145" s="196">
        <f t="shared" si="162"/>
        <v>0</v>
      </c>
      <c r="DD145" s="111"/>
      <c r="DE145" s="196">
        <f t="shared" si="164"/>
        <v>0</v>
      </c>
      <c r="DF145" s="111"/>
      <c r="DG145" s="196">
        <f t="shared" si="165"/>
        <v>0</v>
      </c>
      <c r="DH145" s="111"/>
      <c r="DI145" s="196">
        <f t="shared" si="152"/>
        <v>0</v>
      </c>
      <c r="DJ145" s="111"/>
      <c r="DK145" s="196">
        <f t="shared" si="219"/>
        <v>0</v>
      </c>
      <c r="DL145" s="111"/>
      <c r="DM145" s="196">
        <f t="shared" si="220"/>
        <v>0</v>
      </c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12"/>
        <v>2291.0110000000004</v>
      </c>
      <c r="J146" s="224">
        <f t="shared" si="213"/>
        <v>9576.4259800000018</v>
      </c>
      <c r="K146" s="225">
        <v>10789.022999999999</v>
      </c>
      <c r="L146" s="96">
        <f t="shared" si="214"/>
        <v>3503.9629999999988</v>
      </c>
      <c r="M146" s="224">
        <f t="shared" si="215"/>
        <v>15907.992019999994</v>
      </c>
      <c r="N146" s="224">
        <f t="shared" si="216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07"/>
        <v>1476.0110000000004</v>
      </c>
      <c r="S146" s="224">
        <f t="shared" si="208"/>
        <v>6701.0899400000017</v>
      </c>
      <c r="T146" s="224"/>
      <c r="U146" s="226">
        <f t="shared" si="166"/>
        <v>16194.039940000002</v>
      </c>
      <c r="V146" s="96">
        <v>13046.094999999999</v>
      </c>
      <c r="W146" s="96">
        <f t="shared" si="167"/>
        <v>781.06099999999969</v>
      </c>
      <c r="X146" s="224">
        <f t="shared" si="168"/>
        <v>3546.0169399999986</v>
      </c>
      <c r="Y146" s="224">
        <v>18983</v>
      </c>
      <c r="Z146" s="226">
        <f t="shared" si="169"/>
        <v>757.05688000000009</v>
      </c>
      <c r="AA146" s="96">
        <v>13903.045</v>
      </c>
      <c r="AB146" s="96">
        <f t="shared" si="170"/>
        <v>856.95000000000073</v>
      </c>
      <c r="AC146" s="224">
        <f t="shared" si="171"/>
        <v>3890.5530000000035</v>
      </c>
      <c r="AD146" s="224"/>
      <c r="AE146" s="226">
        <f t="shared" si="172"/>
        <v>4647.6098800000036</v>
      </c>
      <c r="AF146" s="96">
        <f>VLOOKUP(A146,Лист4!$A$2:$F$175,6,FALSE)</f>
        <v>14467.073</v>
      </c>
      <c r="AG146" s="96">
        <f t="shared" si="173"/>
        <v>564.02800000000025</v>
      </c>
      <c r="AH146" s="224">
        <f t="shared" si="174"/>
        <v>2560.687120000001</v>
      </c>
      <c r="AI146" s="224">
        <v>7437.2</v>
      </c>
      <c r="AJ146" s="226">
        <f t="shared" si="175"/>
        <v>-228.9029999999957</v>
      </c>
      <c r="AK146" s="96">
        <f>VLOOKUP(A146,Лист6!$A$2:$F$175,6,FALSE)</f>
        <v>15144.022000000001</v>
      </c>
      <c r="AL146" s="96">
        <f t="shared" si="176"/>
        <v>676.94900000000052</v>
      </c>
      <c r="AM146" s="224">
        <f t="shared" si="177"/>
        <v>3073.3484600000024</v>
      </c>
      <c r="AN146" s="224"/>
      <c r="AO146" s="226">
        <f t="shared" si="178"/>
        <v>2844.4454600000067</v>
      </c>
      <c r="AP146" s="91">
        <v>15392.073</v>
      </c>
      <c r="AQ146" s="96">
        <f t="shared" si="179"/>
        <v>248.05099999999948</v>
      </c>
      <c r="AR146" s="96">
        <f t="shared" si="180"/>
        <v>1126.1515399999976</v>
      </c>
      <c r="AS146" s="96"/>
      <c r="AT146" s="226">
        <f t="shared" si="181"/>
        <v>3970.5970000000043</v>
      </c>
      <c r="AU146" s="91">
        <v>15719.082</v>
      </c>
      <c r="AV146" s="96">
        <f t="shared" si="182"/>
        <v>327.00900000000001</v>
      </c>
      <c r="AW146" s="224">
        <f t="shared" si="183"/>
        <v>1484.62086</v>
      </c>
      <c r="AX146" s="96"/>
      <c r="AY146" s="226">
        <f t="shared" si="184"/>
        <v>5455.2178600000043</v>
      </c>
      <c r="AZ146" s="91">
        <v>15928.092000000001</v>
      </c>
      <c r="BA146" s="96">
        <f t="shared" si="146"/>
        <v>209.01000000000022</v>
      </c>
      <c r="BB146" s="224">
        <f t="shared" si="209"/>
        <v>1005.338100000001</v>
      </c>
      <c r="BC146" s="96"/>
      <c r="BD146" s="226">
        <f t="shared" si="185"/>
        <v>6460.5559600000051</v>
      </c>
      <c r="BE146" s="91">
        <v>15928.092000000001</v>
      </c>
      <c r="BF146" s="96">
        <f t="shared" si="186"/>
        <v>0</v>
      </c>
      <c r="BG146" s="224">
        <f t="shared" si="187"/>
        <v>0</v>
      </c>
      <c r="BH146" s="96"/>
      <c r="BI146" s="226">
        <f t="shared" si="188"/>
        <v>6460.5559600000051</v>
      </c>
      <c r="BJ146" s="91">
        <v>15928.092000000001</v>
      </c>
      <c r="BK146" s="96">
        <f t="shared" si="189"/>
        <v>0</v>
      </c>
      <c r="BL146" s="224">
        <f t="shared" si="190"/>
        <v>0</v>
      </c>
      <c r="BM146" s="96"/>
      <c r="BN146" s="226">
        <f t="shared" si="191"/>
        <v>6460.5559600000051</v>
      </c>
      <c r="BO146" s="91"/>
      <c r="BP146" s="96">
        <v>0</v>
      </c>
      <c r="BQ146" s="224">
        <f t="shared" si="193"/>
        <v>0</v>
      </c>
      <c r="BR146" s="96"/>
      <c r="BS146" s="226">
        <f t="shared" si="194"/>
        <v>6460.5559600000051</v>
      </c>
      <c r="BT146" s="91"/>
      <c r="BU146" s="96">
        <f t="shared" si="195"/>
        <v>0</v>
      </c>
      <c r="BV146" s="224">
        <f t="shared" si="196"/>
        <v>0</v>
      </c>
      <c r="BW146" s="96"/>
      <c r="BX146" s="226">
        <f t="shared" si="197"/>
        <v>6460.5559600000051</v>
      </c>
      <c r="BY146" s="91"/>
      <c r="BZ146" s="217">
        <f t="shared" si="163"/>
        <v>0</v>
      </c>
      <c r="CA146" s="224">
        <f t="shared" si="198"/>
        <v>0</v>
      </c>
      <c r="CB146" s="96"/>
      <c r="CC146" s="226">
        <f t="shared" si="199"/>
        <v>6460.5559600000051</v>
      </c>
      <c r="CD146" s="91"/>
      <c r="CE146" s="217">
        <f t="shared" si="200"/>
        <v>0</v>
      </c>
      <c r="CF146" s="224">
        <f t="shared" si="201"/>
        <v>0</v>
      </c>
      <c r="CG146" s="96"/>
      <c r="CH146" s="226">
        <f t="shared" si="202"/>
        <v>6460.5559600000051</v>
      </c>
      <c r="CI146" s="91"/>
      <c r="CJ146" s="217">
        <f t="shared" si="218"/>
        <v>0</v>
      </c>
      <c r="CK146" s="224">
        <f t="shared" si="210"/>
        <v>0</v>
      </c>
      <c r="CL146" s="96"/>
      <c r="CM146" s="287">
        <f t="shared" si="211"/>
        <v>6460.5559600000051</v>
      </c>
      <c r="CN146" s="217"/>
      <c r="CO146" s="289">
        <f t="shared" si="203"/>
        <v>6460.5559600000051</v>
      </c>
      <c r="CP146" s="217"/>
      <c r="CQ146" s="289">
        <f t="shared" si="204"/>
        <v>6460.5559600000051</v>
      </c>
      <c r="CR146" s="217"/>
      <c r="CS146" s="289">
        <f t="shared" si="205"/>
        <v>6460.5559600000051</v>
      </c>
      <c r="CT146" s="217"/>
      <c r="CU146" s="289">
        <f t="shared" si="206"/>
        <v>6460.5559600000051</v>
      </c>
      <c r="CV146" s="217"/>
      <c r="CW146" s="289">
        <f t="shared" si="159"/>
        <v>6460.5559600000051</v>
      </c>
      <c r="CX146" s="217"/>
      <c r="CY146" s="289">
        <f t="shared" si="160"/>
        <v>6460.5559600000051</v>
      </c>
      <c r="CZ146" s="217"/>
      <c r="DA146" s="289">
        <f t="shared" si="161"/>
        <v>6460.5559600000051</v>
      </c>
      <c r="DB146" s="217"/>
      <c r="DC146" s="289">
        <f t="shared" si="162"/>
        <v>6460.5559600000051</v>
      </c>
      <c r="DD146" s="217"/>
      <c r="DE146" s="289">
        <f t="shared" si="164"/>
        <v>6460.5559600000051</v>
      </c>
      <c r="DF146" s="217"/>
      <c r="DG146" s="289">
        <f t="shared" si="165"/>
        <v>6460.5559600000051</v>
      </c>
      <c r="DH146" s="217"/>
      <c r="DI146" s="289">
        <f t="shared" si="152"/>
        <v>6460.5559600000051</v>
      </c>
      <c r="DJ146" s="217"/>
      <c r="DK146" s="289">
        <f t="shared" si="219"/>
        <v>6460.5559600000051</v>
      </c>
      <c r="DL146" s="217"/>
      <c r="DM146" s="289">
        <f t="shared" si="220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12"/>
        <v>115.071</v>
      </c>
      <c r="J147" s="122">
        <f t="shared" si="213"/>
        <v>480.99677999999994</v>
      </c>
      <c r="K147" s="184">
        <v>463.03500000000003</v>
      </c>
      <c r="L147" s="121">
        <f t="shared" si="214"/>
        <v>347.96400000000006</v>
      </c>
      <c r="M147" s="122">
        <f t="shared" si="215"/>
        <v>1579.7565600000003</v>
      </c>
      <c r="N147" s="122">
        <f t="shared" si="216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07"/>
        <v>46.972999999999956</v>
      </c>
      <c r="S147" s="122">
        <f t="shared" si="208"/>
        <v>213.2574199999998</v>
      </c>
      <c r="T147" s="122"/>
      <c r="U147" s="120">
        <f t="shared" si="166"/>
        <v>274.0074199999998</v>
      </c>
      <c r="V147" s="121">
        <v>548.03</v>
      </c>
      <c r="W147" s="121">
        <f t="shared" si="167"/>
        <v>38.021999999999991</v>
      </c>
      <c r="X147" s="122">
        <f t="shared" si="168"/>
        <v>172.61987999999997</v>
      </c>
      <c r="Y147" s="122"/>
      <c r="Z147" s="120">
        <f t="shared" si="169"/>
        <v>446.62729999999976</v>
      </c>
      <c r="AA147" s="121">
        <f>VLOOKUP(B147,Лист3!$A$2:$C$175,3,FALSE)</f>
        <v>749.08600000000001</v>
      </c>
      <c r="AB147" s="121">
        <f t="shared" si="170"/>
        <v>201.05600000000004</v>
      </c>
      <c r="AC147" s="122">
        <f t="shared" si="171"/>
        <v>912.79424000000017</v>
      </c>
      <c r="AD147" s="122"/>
      <c r="AE147" s="120">
        <f t="shared" si="172"/>
        <v>1359.4215399999998</v>
      </c>
      <c r="AF147" s="121">
        <f>VLOOKUP(A147,Лист4!$A$2:$F$175,6,FALSE)</f>
        <v>855.077</v>
      </c>
      <c r="AG147" s="121">
        <f t="shared" si="173"/>
        <v>105.99099999999999</v>
      </c>
      <c r="AH147" s="122">
        <f t="shared" si="174"/>
        <v>481.19913999999994</v>
      </c>
      <c r="AI147" s="122"/>
      <c r="AJ147" s="120">
        <f t="shared" si="175"/>
        <v>1840.6206799999998</v>
      </c>
      <c r="AK147" s="121">
        <f>VLOOKUP(A147,Лист6!$A$2:$F$175,6,FALSE)</f>
        <v>926.05499999999995</v>
      </c>
      <c r="AL147" s="121">
        <f t="shared" si="176"/>
        <v>70.977999999999952</v>
      </c>
      <c r="AM147" s="122">
        <f t="shared" si="177"/>
        <v>322.24011999999976</v>
      </c>
      <c r="AN147" s="122"/>
      <c r="AO147" s="120">
        <f t="shared" si="178"/>
        <v>2162.8607999999995</v>
      </c>
      <c r="AP147" s="123">
        <v>1005.039</v>
      </c>
      <c r="AQ147" s="121">
        <f t="shared" si="179"/>
        <v>78.984000000000037</v>
      </c>
      <c r="AR147" s="121">
        <f t="shared" si="180"/>
        <v>358.58736000000016</v>
      </c>
      <c r="AS147" s="121"/>
      <c r="AT147" s="120">
        <f t="shared" si="181"/>
        <v>2521.4481599999995</v>
      </c>
      <c r="AU147" s="123">
        <v>1070.0160000000001</v>
      </c>
      <c r="AV147" s="121">
        <f t="shared" si="182"/>
        <v>64.977000000000089</v>
      </c>
      <c r="AW147" s="122">
        <f t="shared" si="183"/>
        <v>294.99558000000042</v>
      </c>
      <c r="AX147" s="121">
        <v>4000</v>
      </c>
      <c r="AY147" s="120">
        <f t="shared" si="184"/>
        <v>-1183.5562600000003</v>
      </c>
      <c r="AZ147" s="123">
        <v>1090.0509999999999</v>
      </c>
      <c r="BA147" s="121">
        <f t="shared" si="146"/>
        <v>20.034999999999854</v>
      </c>
      <c r="BB147" s="122">
        <f t="shared" si="209"/>
        <v>96.368349999999296</v>
      </c>
      <c r="BC147" s="121"/>
      <c r="BD147" s="120">
        <f t="shared" si="185"/>
        <v>-1087.187910000001</v>
      </c>
      <c r="BE147" s="123">
        <v>1126.019</v>
      </c>
      <c r="BF147" s="121">
        <f t="shared" si="186"/>
        <v>35.968000000000075</v>
      </c>
      <c r="BG147" s="122">
        <f t="shared" si="187"/>
        <v>173.00608000000034</v>
      </c>
      <c r="BH147" s="121"/>
      <c r="BI147" s="120">
        <f t="shared" si="188"/>
        <v>-914.18183000000067</v>
      </c>
      <c r="BJ147" s="192">
        <v>1138</v>
      </c>
      <c r="BK147" s="121">
        <f t="shared" si="189"/>
        <v>11.980999999999995</v>
      </c>
      <c r="BL147" s="122">
        <f t="shared" si="190"/>
        <v>57.628609999999966</v>
      </c>
      <c r="BM147" s="121"/>
      <c r="BN147" s="120">
        <f t="shared" si="191"/>
        <v>-856.55322000000069</v>
      </c>
      <c r="BO147" s="123"/>
      <c r="BP147" s="121"/>
      <c r="BQ147" s="122">
        <f t="shared" si="193"/>
        <v>0</v>
      </c>
      <c r="BR147" s="121"/>
      <c r="BS147" s="120">
        <f t="shared" si="194"/>
        <v>-856.55322000000069</v>
      </c>
      <c r="BT147" s="123"/>
      <c r="BU147" s="121">
        <f t="shared" si="195"/>
        <v>0</v>
      </c>
      <c r="BV147" s="122">
        <f t="shared" si="196"/>
        <v>0</v>
      </c>
      <c r="BW147" s="121"/>
      <c r="BX147" s="120">
        <f t="shared" si="197"/>
        <v>-856.55322000000069</v>
      </c>
      <c r="BY147" s="123"/>
      <c r="BZ147" s="111">
        <f t="shared" si="163"/>
        <v>0</v>
      </c>
      <c r="CA147" s="122">
        <f t="shared" si="198"/>
        <v>0</v>
      </c>
      <c r="CB147" s="121"/>
      <c r="CC147" s="120">
        <f t="shared" si="199"/>
        <v>-856.55322000000069</v>
      </c>
      <c r="CD147" s="123"/>
      <c r="CE147" s="111">
        <f t="shared" si="200"/>
        <v>0</v>
      </c>
      <c r="CF147" s="122">
        <f t="shared" si="201"/>
        <v>0</v>
      </c>
      <c r="CG147" s="121"/>
      <c r="CH147" s="120">
        <f t="shared" si="202"/>
        <v>-856.55322000000069</v>
      </c>
      <c r="CI147" s="123"/>
      <c r="CJ147" s="111">
        <f t="shared" si="218"/>
        <v>0</v>
      </c>
      <c r="CK147" s="122">
        <f t="shared" si="210"/>
        <v>0</v>
      </c>
      <c r="CL147" s="121"/>
      <c r="CM147" s="120">
        <f t="shared" si="211"/>
        <v>-856.55322000000069</v>
      </c>
      <c r="CN147" s="121"/>
      <c r="CO147" s="152">
        <f t="shared" si="203"/>
        <v>-856.55322000000069</v>
      </c>
      <c r="CP147" s="121"/>
      <c r="CQ147" s="152">
        <f t="shared" si="204"/>
        <v>-856.55322000000069</v>
      </c>
      <c r="CR147" s="121"/>
      <c r="CS147" s="196">
        <f t="shared" si="205"/>
        <v>-856.55322000000069</v>
      </c>
      <c r="CT147" s="121"/>
      <c r="CU147" s="196">
        <f t="shared" si="206"/>
        <v>-856.55322000000069</v>
      </c>
      <c r="CV147" s="121"/>
      <c r="CW147" s="196">
        <f t="shared" si="159"/>
        <v>-856.55322000000069</v>
      </c>
      <c r="CX147" s="121"/>
      <c r="CY147" s="196">
        <f t="shared" si="160"/>
        <v>-856.55322000000069</v>
      </c>
      <c r="CZ147" s="121"/>
      <c r="DA147" s="196">
        <f t="shared" si="161"/>
        <v>-856.55322000000069</v>
      </c>
      <c r="DB147" s="121"/>
      <c r="DC147" s="196">
        <f t="shared" si="162"/>
        <v>-856.55322000000069</v>
      </c>
      <c r="DD147" s="121"/>
      <c r="DE147" s="196">
        <f t="shared" si="164"/>
        <v>-856.55322000000069</v>
      </c>
      <c r="DF147" s="121"/>
      <c r="DG147" s="196">
        <f t="shared" si="165"/>
        <v>-856.55322000000069</v>
      </c>
      <c r="DH147" s="121"/>
      <c r="DI147" s="196">
        <f t="shared" si="152"/>
        <v>-856.55322000000069</v>
      </c>
      <c r="DJ147" s="121"/>
      <c r="DK147" s="196">
        <f t="shared" si="219"/>
        <v>-856.55322000000069</v>
      </c>
      <c r="DL147" s="121"/>
      <c r="DM147" s="196">
        <f t="shared" si="220"/>
        <v>-856.55322000000069</v>
      </c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21">G148/4.18</f>
        <v>0</v>
      </c>
      <c r="G148" s="222">
        <v>0</v>
      </c>
      <c r="H148" s="223">
        <v>26.045000000000002</v>
      </c>
      <c r="I148" s="96">
        <f t="shared" si="212"/>
        <v>5.0110000000000028</v>
      </c>
      <c r="J148" s="224">
        <f t="shared" si="213"/>
        <v>20.945980000000009</v>
      </c>
      <c r="K148" s="225">
        <v>31.004000000000001</v>
      </c>
      <c r="L148" s="96">
        <f t="shared" si="214"/>
        <v>4.9589999999999996</v>
      </c>
      <c r="M148" s="224">
        <f t="shared" si="215"/>
        <v>22.513859999999998</v>
      </c>
      <c r="N148" s="224">
        <f t="shared" si="216"/>
        <v>43.459840000000007</v>
      </c>
      <c r="O148" s="224">
        <v>0</v>
      </c>
      <c r="P148" s="226">
        <f t="shared" si="217"/>
        <v>-69.480159999999984</v>
      </c>
      <c r="Q148" s="96">
        <v>31.004000000000001</v>
      </c>
      <c r="R148" s="96">
        <f t="shared" si="207"/>
        <v>0</v>
      </c>
      <c r="S148" s="224">
        <f t="shared" si="208"/>
        <v>0</v>
      </c>
      <c r="T148" s="224"/>
      <c r="U148" s="226">
        <f t="shared" si="166"/>
        <v>-69.480159999999984</v>
      </c>
      <c r="V148" s="96">
        <v>31.004000000000001</v>
      </c>
      <c r="W148" s="96">
        <f t="shared" si="167"/>
        <v>0</v>
      </c>
      <c r="X148" s="224">
        <f t="shared" si="168"/>
        <v>0</v>
      </c>
      <c r="Y148" s="224"/>
      <c r="Z148" s="226">
        <f t="shared" si="169"/>
        <v>-69.480159999999984</v>
      </c>
      <c r="AA148" s="96">
        <f>VLOOKUP(B148,Лист3!$A$2:$C$175,3,FALSE)</f>
        <v>31.004000000000001</v>
      </c>
      <c r="AB148" s="96">
        <f t="shared" si="170"/>
        <v>0</v>
      </c>
      <c r="AC148" s="224">
        <f t="shared" si="171"/>
        <v>0</v>
      </c>
      <c r="AD148" s="224"/>
      <c r="AE148" s="226">
        <f t="shared" si="172"/>
        <v>-69.480159999999984</v>
      </c>
      <c r="AF148" s="96">
        <f>VLOOKUP(A148,Лист4!$A$2:$F$175,6,FALSE)</f>
        <v>31.004000000000001</v>
      </c>
      <c r="AG148" s="96">
        <f t="shared" si="173"/>
        <v>0</v>
      </c>
      <c r="AH148" s="224">
        <f t="shared" si="174"/>
        <v>0</v>
      </c>
      <c r="AI148" s="224"/>
      <c r="AJ148" s="226">
        <f t="shared" si="175"/>
        <v>-69.480159999999984</v>
      </c>
      <c r="AK148" s="96">
        <f>VLOOKUP(A148,Лист6!$A$2:$F$175,6,FALSE)</f>
        <v>31.024000000000001</v>
      </c>
      <c r="AL148" s="96">
        <f t="shared" si="176"/>
        <v>1.9999999999999574E-2</v>
      </c>
      <c r="AM148" s="224">
        <f t="shared" si="177"/>
        <v>9.0799999999998063E-2</v>
      </c>
      <c r="AN148" s="224"/>
      <c r="AO148" s="226">
        <f t="shared" si="178"/>
        <v>-69.389359999999982</v>
      </c>
      <c r="AP148" s="91">
        <v>31.024000000000001</v>
      </c>
      <c r="AQ148" s="96">
        <f t="shared" si="179"/>
        <v>0</v>
      </c>
      <c r="AR148" s="96">
        <f t="shared" si="180"/>
        <v>0</v>
      </c>
      <c r="AS148" s="96"/>
      <c r="AT148" s="226">
        <f t="shared" si="181"/>
        <v>-69.389359999999982</v>
      </c>
      <c r="AU148" s="91">
        <v>40.020000000000003</v>
      </c>
      <c r="AV148" s="96">
        <f t="shared" si="182"/>
        <v>8.9960000000000022</v>
      </c>
      <c r="AW148" s="224">
        <f t="shared" si="183"/>
        <v>40.841840000000012</v>
      </c>
      <c r="AX148" s="96"/>
      <c r="AY148" s="226">
        <f t="shared" si="184"/>
        <v>-28.54751999999997</v>
      </c>
      <c r="AZ148" s="91">
        <v>45.000999999999998</v>
      </c>
      <c r="BA148" s="96">
        <f t="shared" si="146"/>
        <v>4.9809999999999945</v>
      </c>
      <c r="BB148" s="224">
        <f t="shared" si="209"/>
        <v>23.958609999999972</v>
      </c>
      <c r="BC148" s="96"/>
      <c r="BD148" s="226">
        <f t="shared" si="185"/>
        <v>-4.5889099999999985</v>
      </c>
      <c r="BE148" s="91">
        <v>50.082999999999998</v>
      </c>
      <c r="BF148" s="96">
        <f t="shared" si="186"/>
        <v>5.0820000000000007</v>
      </c>
      <c r="BG148" s="224">
        <f t="shared" si="187"/>
        <v>24.444420000000001</v>
      </c>
      <c r="BH148" s="96"/>
      <c r="BI148" s="226">
        <f t="shared" si="188"/>
        <v>19.855510000000002</v>
      </c>
      <c r="BJ148" s="91">
        <v>58.094000000000001</v>
      </c>
      <c r="BK148" s="96">
        <f t="shared" si="189"/>
        <v>8.0110000000000028</v>
      </c>
      <c r="BL148" s="224">
        <f t="shared" si="190"/>
        <v>38.532910000000008</v>
      </c>
      <c r="BM148" s="96"/>
      <c r="BN148" s="226">
        <f t="shared" si="191"/>
        <v>58.388420000000011</v>
      </c>
      <c r="BO148" s="91">
        <v>62.006</v>
      </c>
      <c r="BP148" s="96">
        <f t="shared" si="192"/>
        <v>3.911999999999999</v>
      </c>
      <c r="BQ148" s="224">
        <f t="shared" si="193"/>
        <v>18.816719999999993</v>
      </c>
      <c r="BR148" s="96"/>
      <c r="BS148" s="226">
        <f t="shared" si="194"/>
        <v>77.20514</v>
      </c>
      <c r="BT148" s="91">
        <v>62.006</v>
      </c>
      <c r="BU148" s="96">
        <f t="shared" si="195"/>
        <v>0</v>
      </c>
      <c r="BV148" s="224">
        <f t="shared" si="196"/>
        <v>0</v>
      </c>
      <c r="BW148" s="96"/>
      <c r="BX148" s="226">
        <f t="shared" si="197"/>
        <v>77.20514</v>
      </c>
      <c r="BY148" s="91">
        <v>62.006</v>
      </c>
      <c r="BZ148" s="217">
        <f t="shared" si="163"/>
        <v>0</v>
      </c>
      <c r="CA148" s="224">
        <f t="shared" si="198"/>
        <v>0</v>
      </c>
      <c r="CB148" s="96"/>
      <c r="CC148" s="226">
        <f t="shared" si="199"/>
        <v>77.20514</v>
      </c>
      <c r="CD148" s="91">
        <v>62.006</v>
      </c>
      <c r="CE148" s="217">
        <f t="shared" si="200"/>
        <v>0</v>
      </c>
      <c r="CF148" s="224">
        <f t="shared" si="201"/>
        <v>0</v>
      </c>
      <c r="CG148" s="96"/>
      <c r="CH148" s="226">
        <f t="shared" si="202"/>
        <v>77.20514</v>
      </c>
      <c r="CI148" s="91">
        <v>62.006</v>
      </c>
      <c r="CJ148" s="217">
        <f t="shared" si="218"/>
        <v>0</v>
      </c>
      <c r="CK148" s="224">
        <f t="shared" si="210"/>
        <v>0</v>
      </c>
      <c r="CL148" s="96"/>
      <c r="CM148" s="287">
        <f t="shared" si="211"/>
        <v>77.20514</v>
      </c>
      <c r="CN148" s="217"/>
      <c r="CO148" s="289">
        <f t="shared" si="203"/>
        <v>77.20514</v>
      </c>
      <c r="CP148" s="217"/>
      <c r="CQ148" s="289">
        <f t="shared" si="204"/>
        <v>77.20514</v>
      </c>
      <c r="CR148" s="217"/>
      <c r="CS148" s="289">
        <f t="shared" si="205"/>
        <v>77.20514</v>
      </c>
      <c r="CT148" s="217"/>
      <c r="CU148" s="289">
        <f t="shared" si="206"/>
        <v>77.20514</v>
      </c>
      <c r="CV148" s="217"/>
      <c r="CW148" s="289">
        <f t="shared" si="159"/>
        <v>77.20514</v>
      </c>
      <c r="CX148" s="217"/>
      <c r="CY148" s="289">
        <f t="shared" si="160"/>
        <v>77.20514</v>
      </c>
      <c r="CZ148" s="217"/>
      <c r="DA148" s="289">
        <f t="shared" si="161"/>
        <v>77.20514</v>
      </c>
      <c r="DB148" s="217"/>
      <c r="DC148" s="289">
        <f t="shared" si="162"/>
        <v>77.20514</v>
      </c>
      <c r="DD148" s="217"/>
      <c r="DE148" s="289">
        <f t="shared" si="164"/>
        <v>77.20514</v>
      </c>
      <c r="DF148" s="217"/>
      <c r="DG148" s="289">
        <f t="shared" si="165"/>
        <v>77.20514</v>
      </c>
      <c r="DH148" s="217"/>
      <c r="DI148" s="289">
        <f t="shared" si="152"/>
        <v>77.20514</v>
      </c>
      <c r="DJ148" s="217"/>
      <c r="DK148" s="289">
        <f t="shared" si="219"/>
        <v>77.20514</v>
      </c>
      <c r="DL148" s="217"/>
      <c r="DM148" s="289">
        <f t="shared" si="220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69"/>
        <v>-1000</v>
      </c>
      <c r="AA149" s="96">
        <v>0</v>
      </c>
      <c r="AB149" s="96"/>
      <c r="AC149" s="224"/>
      <c r="AD149" s="224"/>
      <c r="AE149" s="226">
        <f t="shared" si="172"/>
        <v>-1000</v>
      </c>
      <c r="AF149" s="96"/>
      <c r="AG149" s="96"/>
      <c r="AH149" s="224"/>
      <c r="AI149" s="224"/>
      <c r="AJ149" s="226">
        <f t="shared" si="175"/>
        <v>-1000</v>
      </c>
      <c r="AK149" s="96"/>
      <c r="AL149" s="96"/>
      <c r="AM149" s="224"/>
      <c r="AN149" s="224"/>
      <c r="AO149" s="226">
        <f t="shared" si="178"/>
        <v>-1000</v>
      </c>
      <c r="AP149" s="91"/>
      <c r="AQ149" s="96">
        <f t="shared" si="179"/>
        <v>0</v>
      </c>
      <c r="AR149" s="96">
        <f t="shared" si="180"/>
        <v>0</v>
      </c>
      <c r="AS149" s="96"/>
      <c r="AT149" s="226">
        <f t="shared" si="181"/>
        <v>-1000</v>
      </c>
      <c r="AU149" s="91"/>
      <c r="AV149" s="96">
        <f t="shared" si="182"/>
        <v>0</v>
      </c>
      <c r="AW149" s="224">
        <f t="shared" si="183"/>
        <v>0</v>
      </c>
      <c r="AX149" s="96"/>
      <c r="AY149" s="226">
        <f t="shared" si="184"/>
        <v>-1000</v>
      </c>
      <c r="AZ149" s="91"/>
      <c r="BA149" s="96">
        <f t="shared" si="146"/>
        <v>0</v>
      </c>
      <c r="BB149" s="224">
        <f t="shared" si="209"/>
        <v>0</v>
      </c>
      <c r="BC149" s="96">
        <v>1300</v>
      </c>
      <c r="BD149" s="226">
        <f t="shared" si="185"/>
        <v>-2300</v>
      </c>
      <c r="BE149" s="91"/>
      <c r="BF149" s="96">
        <f t="shared" si="186"/>
        <v>0</v>
      </c>
      <c r="BG149" s="224">
        <f t="shared" si="187"/>
        <v>0</v>
      </c>
      <c r="BH149" s="96"/>
      <c r="BI149" s="226">
        <f t="shared" si="188"/>
        <v>-2300</v>
      </c>
      <c r="BJ149" s="91"/>
      <c r="BK149" s="96">
        <f t="shared" si="189"/>
        <v>0</v>
      </c>
      <c r="BL149" s="224">
        <f t="shared" si="190"/>
        <v>0</v>
      </c>
      <c r="BM149" s="96"/>
      <c r="BN149" s="226">
        <f t="shared" si="191"/>
        <v>-2300</v>
      </c>
      <c r="BO149" s="91"/>
      <c r="BP149" s="96">
        <f t="shared" si="192"/>
        <v>0</v>
      </c>
      <c r="BQ149" s="224">
        <f t="shared" si="193"/>
        <v>0</v>
      </c>
      <c r="BR149" s="96"/>
      <c r="BS149" s="226">
        <f t="shared" si="194"/>
        <v>-2300</v>
      </c>
      <c r="BT149" s="91"/>
      <c r="BU149" s="96">
        <f t="shared" si="195"/>
        <v>0</v>
      </c>
      <c r="BV149" s="224">
        <f t="shared" si="196"/>
        <v>0</v>
      </c>
      <c r="BW149" s="96"/>
      <c r="BX149" s="226">
        <f t="shared" si="197"/>
        <v>-2300</v>
      </c>
      <c r="BY149" s="91"/>
      <c r="BZ149" s="217">
        <f t="shared" si="163"/>
        <v>0</v>
      </c>
      <c r="CA149" s="224">
        <f t="shared" si="198"/>
        <v>0</v>
      </c>
      <c r="CB149" s="96"/>
      <c r="CC149" s="226">
        <f t="shared" si="199"/>
        <v>-2300</v>
      </c>
      <c r="CD149" s="91"/>
      <c r="CE149" s="217">
        <f t="shared" si="200"/>
        <v>0</v>
      </c>
      <c r="CF149" s="224">
        <f t="shared" si="201"/>
        <v>0</v>
      </c>
      <c r="CG149" s="96"/>
      <c r="CH149" s="226">
        <f t="shared" si="202"/>
        <v>-2300</v>
      </c>
      <c r="CI149" s="91"/>
      <c r="CJ149" s="217">
        <f t="shared" si="218"/>
        <v>0</v>
      </c>
      <c r="CK149" s="224">
        <f t="shared" si="210"/>
        <v>0</v>
      </c>
      <c r="CL149" s="96"/>
      <c r="CM149" s="226">
        <f t="shared" si="211"/>
        <v>-2300</v>
      </c>
      <c r="CN149" s="96"/>
      <c r="CO149" s="288">
        <f t="shared" si="203"/>
        <v>-2300</v>
      </c>
      <c r="CP149" s="96"/>
      <c r="CQ149" s="288">
        <f t="shared" si="204"/>
        <v>-2300</v>
      </c>
      <c r="CR149" s="96"/>
      <c r="CS149" s="289">
        <f t="shared" si="205"/>
        <v>-2300</v>
      </c>
      <c r="CT149" s="96"/>
      <c r="CU149" s="289">
        <f t="shared" si="206"/>
        <v>-2300</v>
      </c>
      <c r="CV149" s="96"/>
      <c r="CW149" s="289">
        <f t="shared" si="159"/>
        <v>-2300</v>
      </c>
      <c r="CX149" s="96"/>
      <c r="CY149" s="289">
        <f t="shared" si="160"/>
        <v>-2300</v>
      </c>
      <c r="CZ149" s="96"/>
      <c r="DA149" s="289">
        <f t="shared" si="161"/>
        <v>-2300</v>
      </c>
      <c r="DB149" s="96"/>
      <c r="DC149" s="289">
        <f t="shared" si="162"/>
        <v>-2300</v>
      </c>
      <c r="DD149" s="96"/>
      <c r="DE149" s="289">
        <f t="shared" si="164"/>
        <v>-2300</v>
      </c>
      <c r="DF149" s="96"/>
      <c r="DG149" s="289">
        <f t="shared" si="165"/>
        <v>-2300</v>
      </c>
      <c r="DH149" s="96"/>
      <c r="DI149" s="289">
        <f t="shared" si="152"/>
        <v>-2300</v>
      </c>
      <c r="DJ149" s="96"/>
      <c r="DK149" s="289">
        <f t="shared" si="219"/>
        <v>-2300</v>
      </c>
      <c r="DL149" s="96"/>
      <c r="DM149" s="289">
        <f t="shared" si="220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21"/>
        <v>0</v>
      </c>
      <c r="G150" s="222">
        <v>0</v>
      </c>
      <c r="H150" s="223">
        <v>2.024</v>
      </c>
      <c r="I150" s="96">
        <f t="shared" si="212"/>
        <v>2.024</v>
      </c>
      <c r="J150" s="224">
        <f t="shared" si="213"/>
        <v>8.4603199999999994</v>
      </c>
      <c r="K150" s="225">
        <v>203.05799999999999</v>
      </c>
      <c r="L150" s="96">
        <f t="shared" si="214"/>
        <v>201.03399999999999</v>
      </c>
      <c r="M150" s="224">
        <f t="shared" si="215"/>
        <v>912.69435999999996</v>
      </c>
      <c r="N150" s="224">
        <f t="shared" si="216"/>
        <v>921.15467999999998</v>
      </c>
      <c r="O150" s="224">
        <v>0</v>
      </c>
      <c r="P150" s="226">
        <f t="shared" si="217"/>
        <v>921.15467999999998</v>
      </c>
      <c r="Q150" s="96">
        <v>203.05799999999999</v>
      </c>
      <c r="R150" s="96">
        <f t="shared" si="207"/>
        <v>0</v>
      </c>
      <c r="S150" s="224">
        <f t="shared" si="208"/>
        <v>0</v>
      </c>
      <c r="T150" s="224"/>
      <c r="U150" s="226">
        <f t="shared" si="166"/>
        <v>921.15467999999998</v>
      </c>
      <c r="V150" s="96">
        <v>203.06200000000001</v>
      </c>
      <c r="W150" s="96">
        <f t="shared" si="167"/>
        <v>4.0000000000190994E-3</v>
      </c>
      <c r="X150" s="224">
        <f t="shared" si="168"/>
        <v>1.8160000000086711E-2</v>
      </c>
      <c r="Y150" s="224">
        <v>1000</v>
      </c>
      <c r="Z150" s="226">
        <f t="shared" si="169"/>
        <v>-78.827159999999935</v>
      </c>
      <c r="AA150" s="96">
        <f>VLOOKUP(B150,Лист3!$A$2:$C$175,3,FALSE)</f>
        <v>249.096</v>
      </c>
      <c r="AB150" s="96">
        <f t="shared" ref="AB150:AB181" si="222">AA150-V150</f>
        <v>46.033999999999992</v>
      </c>
      <c r="AC150" s="224">
        <f t="shared" ref="AC150:AC181" si="223">AB150*4.54</f>
        <v>208.99435999999997</v>
      </c>
      <c r="AD150" s="224"/>
      <c r="AE150" s="226">
        <f t="shared" si="172"/>
        <v>130.16720000000004</v>
      </c>
      <c r="AF150" s="96">
        <f>VLOOKUP(A150,Лист4!$A$2:$F$175,6,FALSE)</f>
        <v>253.01</v>
      </c>
      <c r="AG150" s="96">
        <f t="shared" ref="AG150:AG181" si="224">AF150-AA150</f>
        <v>3.9139999999999873</v>
      </c>
      <c r="AH150" s="224">
        <f t="shared" ref="AH150:AH181" si="225">AG150*4.54</f>
        <v>17.769559999999942</v>
      </c>
      <c r="AI150" s="224"/>
      <c r="AJ150" s="226">
        <f t="shared" si="175"/>
        <v>147.93675999999999</v>
      </c>
      <c r="AK150" s="96">
        <f>VLOOKUP(A150,Лист6!$A$2:$F$175,6,FALSE)</f>
        <v>261.041</v>
      </c>
      <c r="AL150" s="96">
        <f t="shared" ref="AL150:AL181" si="226">AK150-AF150</f>
        <v>8.0310000000000059</v>
      </c>
      <c r="AM150" s="224">
        <f t="shared" ref="AM150:AM181" si="227">AL150*4.54</f>
        <v>36.46074000000003</v>
      </c>
      <c r="AN150" s="224"/>
      <c r="AO150" s="226">
        <f t="shared" si="178"/>
        <v>184.39750000000004</v>
      </c>
      <c r="AP150" s="91">
        <v>261.041</v>
      </c>
      <c r="AQ150" s="96">
        <f t="shared" si="179"/>
        <v>0</v>
      </c>
      <c r="AR150" s="96">
        <f t="shared" si="180"/>
        <v>0</v>
      </c>
      <c r="AS150" s="96"/>
      <c r="AT150" s="226">
        <f t="shared" si="181"/>
        <v>184.39750000000004</v>
      </c>
      <c r="AU150" s="91">
        <v>264.03800000000001</v>
      </c>
      <c r="AV150" s="96">
        <f t="shared" si="182"/>
        <v>2.9970000000000141</v>
      </c>
      <c r="AW150" s="224">
        <f t="shared" si="183"/>
        <v>13.606380000000064</v>
      </c>
      <c r="AX150" s="96"/>
      <c r="AY150" s="226">
        <f t="shared" si="184"/>
        <v>198.00388000000009</v>
      </c>
      <c r="AZ150" s="91">
        <v>272.05700000000002</v>
      </c>
      <c r="BA150" s="96">
        <f t="shared" si="146"/>
        <v>8.0190000000000055</v>
      </c>
      <c r="BB150" s="224">
        <f t="shared" si="209"/>
        <v>38.571390000000022</v>
      </c>
      <c r="BC150" s="96"/>
      <c r="BD150" s="226">
        <f t="shared" si="185"/>
        <v>236.5752700000001</v>
      </c>
      <c r="BE150" s="91">
        <v>546.03300000000002</v>
      </c>
      <c r="BF150" s="96">
        <f t="shared" si="186"/>
        <v>273.976</v>
      </c>
      <c r="BG150" s="224">
        <f t="shared" si="187"/>
        <v>1317.8245599999998</v>
      </c>
      <c r="BH150" s="96"/>
      <c r="BI150" s="226">
        <f t="shared" si="188"/>
        <v>1554.3998299999998</v>
      </c>
      <c r="BJ150" s="91">
        <v>1367.0239999999999</v>
      </c>
      <c r="BK150" s="96">
        <f t="shared" si="189"/>
        <v>820.99099999999987</v>
      </c>
      <c r="BL150" s="224">
        <f t="shared" si="190"/>
        <v>3948.9667099999992</v>
      </c>
      <c r="BM150" s="96">
        <v>2000</v>
      </c>
      <c r="BN150" s="226">
        <f t="shared" si="191"/>
        <v>3503.3665399999991</v>
      </c>
      <c r="BO150" s="91">
        <v>2542.0650000000001</v>
      </c>
      <c r="BP150" s="96">
        <f t="shared" si="192"/>
        <v>1175.0410000000002</v>
      </c>
      <c r="BQ150" s="224">
        <f t="shared" si="193"/>
        <v>5651.9472100000003</v>
      </c>
      <c r="BR150" s="96"/>
      <c r="BS150" s="226">
        <f t="shared" si="194"/>
        <v>9155.3137499999993</v>
      </c>
      <c r="BT150" s="91">
        <v>2749.0610000000001</v>
      </c>
      <c r="BU150" s="96">
        <f t="shared" si="195"/>
        <v>206.99600000000009</v>
      </c>
      <c r="BV150" s="224">
        <f t="shared" si="196"/>
        <v>995.65076000000033</v>
      </c>
      <c r="BW150" s="96"/>
      <c r="BX150" s="226">
        <f t="shared" si="197"/>
        <v>10150.96451</v>
      </c>
      <c r="BY150" s="91">
        <v>2749.0619999999999</v>
      </c>
      <c r="BZ150" s="217">
        <f t="shared" si="163"/>
        <v>9.9999999974897946E-4</v>
      </c>
      <c r="CA150" s="224">
        <f t="shared" si="198"/>
        <v>4.8099999987925909E-3</v>
      </c>
      <c r="CB150" s="96"/>
      <c r="CC150" s="226">
        <f t="shared" si="199"/>
        <v>10150.969319999998</v>
      </c>
      <c r="CD150" s="91">
        <v>2749.0619999999999</v>
      </c>
      <c r="CE150" s="217">
        <f t="shared" si="200"/>
        <v>0</v>
      </c>
      <c r="CF150" s="224">
        <f t="shared" si="201"/>
        <v>0</v>
      </c>
      <c r="CG150" s="96"/>
      <c r="CH150" s="226">
        <f t="shared" si="202"/>
        <v>10150.969319999998</v>
      </c>
      <c r="CI150" s="91">
        <v>2749.0619999999999</v>
      </c>
      <c r="CJ150" s="217">
        <f t="shared" si="218"/>
        <v>0</v>
      </c>
      <c r="CK150" s="224">
        <f t="shared" si="210"/>
        <v>0</v>
      </c>
      <c r="CL150" s="96">
        <v>6000</v>
      </c>
      <c r="CM150" s="287">
        <f t="shared" si="211"/>
        <v>4150.9693199999983</v>
      </c>
      <c r="CN150" s="217">
        <v>4148</v>
      </c>
      <c r="CO150" s="289">
        <f t="shared" si="203"/>
        <v>2.9693199999983335</v>
      </c>
      <c r="CP150" s="217"/>
      <c r="CQ150" s="289">
        <f t="shared" si="204"/>
        <v>2.9693199999983335</v>
      </c>
      <c r="CR150" s="217"/>
      <c r="CS150" s="289">
        <f t="shared" si="205"/>
        <v>2.9693199999983335</v>
      </c>
      <c r="CT150" s="217"/>
      <c r="CU150" s="289">
        <f t="shared" si="206"/>
        <v>2.9693199999983335</v>
      </c>
      <c r="CV150" s="217"/>
      <c r="CW150" s="289">
        <f t="shared" si="159"/>
        <v>2.9693199999983335</v>
      </c>
      <c r="CX150" s="217"/>
      <c r="CY150" s="289">
        <f t="shared" si="160"/>
        <v>2.9693199999983335</v>
      </c>
      <c r="CZ150" s="217"/>
      <c r="DA150" s="289">
        <f t="shared" si="161"/>
        <v>2.9693199999983335</v>
      </c>
      <c r="DB150" s="217"/>
      <c r="DC150" s="289">
        <f t="shared" si="162"/>
        <v>2.9693199999983335</v>
      </c>
      <c r="DD150" s="217"/>
      <c r="DE150" s="289">
        <f t="shared" si="164"/>
        <v>2.9693199999983335</v>
      </c>
      <c r="DF150" s="217"/>
      <c r="DG150" s="289">
        <f t="shared" si="165"/>
        <v>2.9693199999983335</v>
      </c>
      <c r="DH150" s="217"/>
      <c r="DI150" s="289">
        <f t="shared" si="152"/>
        <v>2.9693199999983335</v>
      </c>
      <c r="DJ150" s="217"/>
      <c r="DK150" s="289">
        <f t="shared" si="219"/>
        <v>2.9693199999983335</v>
      </c>
      <c r="DL150" s="217"/>
      <c r="DM150" s="289">
        <f t="shared" si="220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12"/>
        <v>333.09199999999998</v>
      </c>
      <c r="J151" s="122">
        <f t="shared" si="213"/>
        <v>1392.3245599999998</v>
      </c>
      <c r="K151" s="184">
        <v>1151.0920000000001</v>
      </c>
      <c r="L151" s="121">
        <f t="shared" si="214"/>
        <v>818.00000000000011</v>
      </c>
      <c r="M151" s="122">
        <f t="shared" si="215"/>
        <v>3713.7200000000007</v>
      </c>
      <c r="N151" s="122">
        <f t="shared" si="216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07"/>
        <v>1138.9180000000001</v>
      </c>
      <c r="S151" s="122">
        <f t="shared" si="208"/>
        <v>5170.6877200000008</v>
      </c>
      <c r="T151" s="122">
        <v>3901</v>
      </c>
      <c r="U151" s="120">
        <f t="shared" si="166"/>
        <v>2875.7277200000008</v>
      </c>
      <c r="V151" s="121">
        <v>4826.0020000000004</v>
      </c>
      <c r="W151" s="121">
        <f t="shared" si="167"/>
        <v>2535.9920000000002</v>
      </c>
      <c r="X151" s="122">
        <f t="shared" si="168"/>
        <v>11513.403680000001</v>
      </c>
      <c r="Y151" s="122">
        <v>3066</v>
      </c>
      <c r="Z151" s="120">
        <f t="shared" si="169"/>
        <v>11323.131400000002</v>
      </c>
      <c r="AA151" s="121">
        <f>VLOOKUP(B151,Лист3!$A$2:$C$175,3,FALSE)</f>
        <v>6890.067</v>
      </c>
      <c r="AB151" s="121">
        <f t="shared" si="222"/>
        <v>2064.0649999999996</v>
      </c>
      <c r="AC151" s="122">
        <f t="shared" si="223"/>
        <v>9370.8550999999989</v>
      </c>
      <c r="AD151" s="122">
        <v>10000</v>
      </c>
      <c r="AE151" s="120">
        <f t="shared" si="172"/>
        <v>10693.986499999999</v>
      </c>
      <c r="AF151" s="232">
        <f>VLOOKUP(A151,Лист4!$A$2:$F$175,6,FALSE)</f>
        <v>8333.0460000000003</v>
      </c>
      <c r="AG151" s="121">
        <f t="shared" si="224"/>
        <v>1442.9790000000003</v>
      </c>
      <c r="AH151" s="122">
        <f t="shared" si="225"/>
        <v>6551.1246600000013</v>
      </c>
      <c r="AI151" s="122"/>
      <c r="AJ151" s="144">
        <f t="shared" si="175"/>
        <v>17245.11116</v>
      </c>
      <c r="AK151" s="121"/>
      <c r="AL151" s="121"/>
      <c r="AM151" s="122">
        <f t="shared" si="227"/>
        <v>0</v>
      </c>
      <c r="AN151" s="122">
        <v>8500</v>
      </c>
      <c r="AO151" s="144">
        <f t="shared" si="178"/>
        <v>8745.1111600000004</v>
      </c>
      <c r="AP151" s="123"/>
      <c r="AQ151" s="121">
        <f t="shared" si="179"/>
        <v>0</v>
      </c>
      <c r="AR151" s="121">
        <f t="shared" si="180"/>
        <v>0</v>
      </c>
      <c r="AS151" s="121"/>
      <c r="AT151" s="144">
        <f t="shared" si="181"/>
        <v>8745.1111600000004</v>
      </c>
      <c r="AU151" s="123"/>
      <c r="AV151" s="121">
        <f t="shared" si="182"/>
        <v>0</v>
      </c>
      <c r="AW151" s="122">
        <f t="shared" si="183"/>
        <v>0</v>
      </c>
      <c r="AX151" s="121"/>
      <c r="AY151" s="180">
        <f t="shared" si="184"/>
        <v>8745.1111600000004</v>
      </c>
      <c r="AZ151" s="123"/>
      <c r="BA151" s="121"/>
      <c r="BB151" s="122">
        <f t="shared" si="209"/>
        <v>0</v>
      </c>
      <c r="BC151" s="121">
        <v>7000</v>
      </c>
      <c r="BD151" s="180">
        <f t="shared" si="185"/>
        <v>1745.1111600000004</v>
      </c>
      <c r="BE151" s="123"/>
      <c r="BF151" s="121"/>
      <c r="BG151" s="122">
        <f t="shared" si="187"/>
        <v>0</v>
      </c>
      <c r="BH151" s="121"/>
      <c r="BI151" s="180">
        <f t="shared" si="188"/>
        <v>1745.1111600000004</v>
      </c>
      <c r="BJ151" s="123"/>
      <c r="BK151" s="121"/>
      <c r="BL151" s="122">
        <f t="shared" si="190"/>
        <v>0</v>
      </c>
      <c r="BM151" s="121"/>
      <c r="BN151" s="152">
        <f t="shared" si="191"/>
        <v>1745.1111600000004</v>
      </c>
      <c r="BO151" s="123"/>
      <c r="BP151" s="121"/>
      <c r="BQ151" s="122">
        <f t="shared" si="193"/>
        <v>0</v>
      </c>
      <c r="BR151" s="121"/>
      <c r="BS151" s="152">
        <f t="shared" si="194"/>
        <v>1745.1111600000004</v>
      </c>
      <c r="BT151" s="123"/>
      <c r="BU151" s="121">
        <f t="shared" si="195"/>
        <v>0</v>
      </c>
      <c r="BV151" s="122">
        <f t="shared" si="196"/>
        <v>0</v>
      </c>
      <c r="BW151" s="121"/>
      <c r="BX151" s="152">
        <f t="shared" si="197"/>
        <v>1745.1111600000004</v>
      </c>
      <c r="BY151" s="123"/>
      <c r="BZ151" s="111">
        <f t="shared" si="163"/>
        <v>0</v>
      </c>
      <c r="CA151" s="122">
        <f t="shared" si="198"/>
        <v>0</v>
      </c>
      <c r="CB151" s="121"/>
      <c r="CC151" s="152">
        <f t="shared" si="199"/>
        <v>1745.1111600000004</v>
      </c>
      <c r="CD151" s="123"/>
      <c r="CE151" s="111">
        <f t="shared" si="200"/>
        <v>0</v>
      </c>
      <c r="CF151" s="122">
        <f t="shared" si="201"/>
        <v>0</v>
      </c>
      <c r="CG151" s="121"/>
      <c r="CH151" s="120">
        <f t="shared" si="202"/>
        <v>1745.1111600000004</v>
      </c>
      <c r="CI151" s="123"/>
      <c r="CJ151" s="111">
        <f t="shared" si="218"/>
        <v>0</v>
      </c>
      <c r="CK151" s="122">
        <f t="shared" si="210"/>
        <v>0</v>
      </c>
      <c r="CL151" s="121"/>
      <c r="CM151" s="152">
        <f t="shared" si="211"/>
        <v>1745.1111600000004</v>
      </c>
      <c r="CN151" s="121"/>
      <c r="CO151" s="196">
        <f t="shared" si="203"/>
        <v>1745.1111600000004</v>
      </c>
      <c r="CP151" s="111"/>
      <c r="CQ151" s="196">
        <f t="shared" si="204"/>
        <v>1745.1111600000004</v>
      </c>
      <c r="CR151" s="111"/>
      <c r="CS151" s="196">
        <f t="shared" si="205"/>
        <v>1745.1111600000004</v>
      </c>
      <c r="CT151" s="111">
        <v>1750</v>
      </c>
      <c r="CU151" s="196">
        <f t="shared" si="206"/>
        <v>-4.8888399999996182</v>
      </c>
      <c r="CV151" s="111"/>
      <c r="CW151" s="196">
        <f t="shared" si="159"/>
        <v>-4.8888399999996182</v>
      </c>
      <c r="CX151" s="111"/>
      <c r="CY151" s="196">
        <f t="shared" si="160"/>
        <v>-4.8888399999996182</v>
      </c>
      <c r="CZ151" s="111"/>
      <c r="DA151" s="196">
        <f t="shared" si="161"/>
        <v>-4.8888399999996182</v>
      </c>
      <c r="DB151" s="111"/>
      <c r="DC151" s="196">
        <f t="shared" si="162"/>
        <v>-4.8888399999996182</v>
      </c>
      <c r="DD151" s="111"/>
      <c r="DE151" s="196">
        <f t="shared" si="164"/>
        <v>-4.8888399999996182</v>
      </c>
      <c r="DF151" s="111"/>
      <c r="DG151" s="196">
        <f t="shared" si="165"/>
        <v>-4.8888399999996182</v>
      </c>
      <c r="DH151" s="111"/>
      <c r="DI151" s="196">
        <f t="shared" si="152"/>
        <v>-4.8888399999996182</v>
      </c>
      <c r="DJ151" s="111"/>
      <c r="DK151" s="196">
        <f t="shared" si="219"/>
        <v>-4.8888399999996182</v>
      </c>
      <c r="DL151" s="111"/>
      <c r="DM151" s="196">
        <f t="shared" si="220"/>
        <v>-4.8888399999996182</v>
      </c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28">G152/4.18</f>
        <v>0</v>
      </c>
      <c r="G152" s="222">
        <v>0</v>
      </c>
      <c r="H152" s="223">
        <v>1297.098</v>
      </c>
      <c r="I152" s="96">
        <f t="shared" si="212"/>
        <v>136.00399999999991</v>
      </c>
      <c r="J152" s="224">
        <f t="shared" si="213"/>
        <v>568.49671999999953</v>
      </c>
      <c r="K152" s="225">
        <v>3513.0520000000001</v>
      </c>
      <c r="L152" s="96">
        <f t="shared" si="214"/>
        <v>2215.9540000000002</v>
      </c>
      <c r="M152" s="224">
        <f t="shared" si="215"/>
        <v>10060.43116</v>
      </c>
      <c r="N152" s="224">
        <f t="shared" si="216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07"/>
        <v>0</v>
      </c>
      <c r="S152" s="224">
        <f t="shared" si="208"/>
        <v>0</v>
      </c>
      <c r="T152" s="224"/>
      <c r="U152" s="226">
        <f t="shared" si="166"/>
        <v>10482.299999999999</v>
      </c>
      <c r="V152" s="96">
        <v>3513.0520000000001</v>
      </c>
      <c r="W152" s="96">
        <f t="shared" si="167"/>
        <v>0</v>
      </c>
      <c r="X152" s="224">
        <f t="shared" si="168"/>
        <v>0</v>
      </c>
      <c r="Y152" s="224">
        <v>10500</v>
      </c>
      <c r="Z152" s="226">
        <f t="shared" si="169"/>
        <v>-17.700000000000728</v>
      </c>
      <c r="AA152" s="96">
        <f>VLOOKUP(B152,Лист3!$A$2:$C$175,3,FALSE)</f>
        <v>3965.0410000000002</v>
      </c>
      <c r="AB152" s="96">
        <f t="shared" si="222"/>
        <v>451.98900000000003</v>
      </c>
      <c r="AC152" s="224">
        <f t="shared" si="223"/>
        <v>2052.03006</v>
      </c>
      <c r="AD152" s="224">
        <v>9204.26</v>
      </c>
      <c r="AE152" s="226">
        <f t="shared" si="172"/>
        <v>-7169.9299400000009</v>
      </c>
      <c r="AF152" s="96">
        <f>VLOOKUP(A152,Лист4!$A$2:$F$175,6,FALSE)</f>
        <v>3965.0410000000002</v>
      </c>
      <c r="AG152" s="96">
        <f t="shared" si="224"/>
        <v>0</v>
      </c>
      <c r="AH152" s="224">
        <f t="shared" si="225"/>
        <v>0</v>
      </c>
      <c r="AI152" s="224"/>
      <c r="AJ152" s="226">
        <f t="shared" si="175"/>
        <v>-7169.9299400000009</v>
      </c>
      <c r="AK152" s="96">
        <f>VLOOKUP(A152,Лист6!$A$2:$F$175,6,FALSE)</f>
        <v>3970.038</v>
      </c>
      <c r="AL152" s="96">
        <f t="shared" si="226"/>
        <v>4.9969999999998436</v>
      </c>
      <c r="AM152" s="224">
        <f t="shared" si="227"/>
        <v>22.686379999999289</v>
      </c>
      <c r="AN152" s="224"/>
      <c r="AO152" s="226">
        <f t="shared" si="178"/>
        <v>-7147.2435600000017</v>
      </c>
      <c r="AP152" s="91">
        <v>3970.38</v>
      </c>
      <c r="AQ152" s="96">
        <f t="shared" si="179"/>
        <v>0.34200000000009823</v>
      </c>
      <c r="AR152" s="96">
        <f t="shared" si="180"/>
        <v>1.5526800000004459</v>
      </c>
      <c r="AS152" s="96"/>
      <c r="AT152" s="226">
        <f t="shared" si="181"/>
        <v>-7145.690880000001</v>
      </c>
      <c r="AU152" s="91">
        <v>4198.01</v>
      </c>
      <c r="AV152" s="96">
        <f t="shared" si="182"/>
        <v>227.63000000000011</v>
      </c>
      <c r="AW152" s="224">
        <f t="shared" si="183"/>
        <v>1033.4402000000005</v>
      </c>
      <c r="AX152" s="96"/>
      <c r="AY152" s="226">
        <f t="shared" si="184"/>
        <v>-6112.250680000001</v>
      </c>
      <c r="AZ152" s="91">
        <v>5051.0150000000003</v>
      </c>
      <c r="BA152" s="96">
        <f t="shared" si="146"/>
        <v>853.00500000000011</v>
      </c>
      <c r="BB152" s="224">
        <f t="shared" si="209"/>
        <v>4102.9540500000003</v>
      </c>
      <c r="BC152" s="96"/>
      <c r="BD152" s="226">
        <f t="shared" si="185"/>
        <v>-2009.2966300000007</v>
      </c>
      <c r="BE152" s="91">
        <v>5416.0770000000002</v>
      </c>
      <c r="BF152" s="96">
        <f t="shared" si="186"/>
        <v>365.0619999999999</v>
      </c>
      <c r="BG152" s="224">
        <f t="shared" si="187"/>
        <v>1755.9482199999993</v>
      </c>
      <c r="BH152" s="96"/>
      <c r="BI152" s="226">
        <f t="shared" si="188"/>
        <v>-253.34841000000142</v>
      </c>
      <c r="BJ152" s="91">
        <v>6709.59</v>
      </c>
      <c r="BK152" s="96">
        <f t="shared" si="189"/>
        <v>1293.5129999999999</v>
      </c>
      <c r="BL152" s="224">
        <f t="shared" si="190"/>
        <v>6221.7975299999989</v>
      </c>
      <c r="BM152" s="96"/>
      <c r="BN152" s="226">
        <f t="shared" si="191"/>
        <v>5968.4491199999975</v>
      </c>
      <c r="BO152" s="91">
        <v>8080.0609999999997</v>
      </c>
      <c r="BP152" s="96">
        <f t="shared" si="192"/>
        <v>1370.4709999999995</v>
      </c>
      <c r="BQ152" s="224">
        <f t="shared" si="193"/>
        <v>6591.9655099999973</v>
      </c>
      <c r="BR152" s="96">
        <v>6000</v>
      </c>
      <c r="BS152" s="226">
        <f t="shared" si="194"/>
        <v>6560.4146299999957</v>
      </c>
      <c r="BT152" s="91">
        <v>8407.0550000000003</v>
      </c>
      <c r="BU152" s="96">
        <f t="shared" si="195"/>
        <v>326.9940000000006</v>
      </c>
      <c r="BV152" s="224">
        <f t="shared" si="196"/>
        <v>1572.8411400000027</v>
      </c>
      <c r="BW152" s="96"/>
      <c r="BX152" s="226">
        <f t="shared" si="197"/>
        <v>8133.2557699999979</v>
      </c>
      <c r="BY152" s="91">
        <v>8412.0879999999997</v>
      </c>
      <c r="BZ152" s="217">
        <f t="shared" si="163"/>
        <v>5.032999999999447</v>
      </c>
      <c r="CA152" s="224">
        <f t="shared" si="198"/>
        <v>24.208729999997338</v>
      </c>
      <c r="CB152" s="96"/>
      <c r="CC152" s="226">
        <f t="shared" si="199"/>
        <v>8157.4644999999955</v>
      </c>
      <c r="CD152" s="91">
        <v>8412.0879999999997</v>
      </c>
      <c r="CE152" s="217">
        <f t="shared" si="200"/>
        <v>0</v>
      </c>
      <c r="CF152" s="224">
        <f t="shared" si="201"/>
        <v>0</v>
      </c>
      <c r="CG152" s="96"/>
      <c r="CH152" s="226">
        <f t="shared" si="202"/>
        <v>8157.4644999999955</v>
      </c>
      <c r="CI152" s="91">
        <v>8413.0450000000001</v>
      </c>
      <c r="CJ152" s="217">
        <f t="shared" si="218"/>
        <v>0.95700000000033469</v>
      </c>
      <c r="CK152" s="224">
        <f t="shared" si="210"/>
        <v>4.6031700000016098</v>
      </c>
      <c r="CL152" s="96"/>
      <c r="CM152" s="287">
        <f t="shared" si="211"/>
        <v>8162.0676699999967</v>
      </c>
      <c r="CN152" s="217">
        <v>7932</v>
      </c>
      <c r="CO152" s="289">
        <f t="shared" si="203"/>
        <v>230.06766999999672</v>
      </c>
      <c r="CP152" s="217"/>
      <c r="CQ152" s="289">
        <f t="shared" si="204"/>
        <v>230.06766999999672</v>
      </c>
      <c r="CR152" s="217"/>
      <c r="CS152" s="289">
        <f t="shared" si="205"/>
        <v>230.06766999999672</v>
      </c>
      <c r="CT152" s="217"/>
      <c r="CU152" s="289">
        <f t="shared" si="206"/>
        <v>230.06766999999672</v>
      </c>
      <c r="CV152" s="217"/>
      <c r="CW152" s="289">
        <f t="shared" si="159"/>
        <v>230.06766999999672</v>
      </c>
      <c r="CX152" s="217"/>
      <c r="CY152" s="289">
        <f t="shared" si="160"/>
        <v>230.06766999999672</v>
      </c>
      <c r="CZ152" s="217"/>
      <c r="DA152" s="289">
        <f t="shared" si="161"/>
        <v>230.06766999999672</v>
      </c>
      <c r="DB152" s="217"/>
      <c r="DC152" s="289">
        <f t="shared" si="162"/>
        <v>230.06766999999672</v>
      </c>
      <c r="DD152" s="217"/>
      <c r="DE152" s="289">
        <f t="shared" si="164"/>
        <v>230.06766999999672</v>
      </c>
      <c r="DF152" s="217"/>
      <c r="DG152" s="289">
        <f t="shared" si="165"/>
        <v>230.06766999999672</v>
      </c>
      <c r="DH152" s="217"/>
      <c r="DI152" s="289">
        <f t="shared" si="152"/>
        <v>230.06766999999672</v>
      </c>
      <c r="DJ152" s="217"/>
      <c r="DK152" s="289">
        <f t="shared" si="219"/>
        <v>230.06766999999672</v>
      </c>
      <c r="DL152" s="217"/>
      <c r="DM152" s="289">
        <f t="shared" si="220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28"/>
        <v>1945.9928229665072</v>
      </c>
      <c r="G153" s="182">
        <v>8134.25</v>
      </c>
      <c r="H153" s="183">
        <v>17102.016</v>
      </c>
      <c r="I153" s="121">
        <f t="shared" si="212"/>
        <v>4191.0159999999996</v>
      </c>
      <c r="J153" s="122">
        <f t="shared" si="213"/>
        <v>17518.446879999996</v>
      </c>
      <c r="K153" s="184">
        <v>20084.065999999999</v>
      </c>
      <c r="L153" s="121">
        <f t="shared" si="214"/>
        <v>2982.0499999999993</v>
      </c>
      <c r="M153" s="122">
        <f t="shared" si="215"/>
        <v>13538.506999999996</v>
      </c>
      <c r="N153" s="122">
        <f t="shared" si="216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07"/>
        <v>1526.9520000000011</v>
      </c>
      <c r="S153" s="122">
        <f t="shared" si="208"/>
        <v>6932.3620800000053</v>
      </c>
      <c r="T153" s="122">
        <v>5863.49</v>
      </c>
      <c r="U153" s="133">
        <f t="shared" si="166"/>
        <v>6829.4020800000053</v>
      </c>
      <c r="V153" s="121">
        <v>23625.079000000002</v>
      </c>
      <c r="W153" s="134">
        <f t="shared" si="167"/>
        <v>2014.0610000000015</v>
      </c>
      <c r="X153" s="135">
        <f t="shared" si="168"/>
        <v>9143.8369400000065</v>
      </c>
      <c r="Y153" s="135">
        <v>6978.17</v>
      </c>
      <c r="Z153" s="133">
        <f t="shared" si="169"/>
        <v>8995.0690200000117</v>
      </c>
      <c r="AA153" s="134">
        <v>25156.01</v>
      </c>
      <c r="AB153" s="134">
        <f t="shared" si="222"/>
        <v>1530.9309999999969</v>
      </c>
      <c r="AC153" s="135">
        <f t="shared" si="223"/>
        <v>6950.4267399999862</v>
      </c>
      <c r="AD153" s="135"/>
      <c r="AE153" s="133">
        <f t="shared" si="172"/>
        <v>15945.495759999998</v>
      </c>
      <c r="AF153" s="151">
        <f>VLOOKUP(A153,Лист4!$A$2:$F$175,6,FALSE)</f>
        <v>26395.030999999999</v>
      </c>
      <c r="AG153" s="134">
        <f t="shared" si="224"/>
        <v>1239.0210000000006</v>
      </c>
      <c r="AH153" s="135">
        <f t="shared" si="225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27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79"/>
        <v>0</v>
      </c>
      <c r="AR153" s="134">
        <f t="shared" si="180"/>
        <v>0</v>
      </c>
      <c r="AS153" s="134">
        <v>3843.42</v>
      </c>
      <c r="AT153" s="133">
        <f t="shared" si="181"/>
        <v>5068.6011000000035</v>
      </c>
      <c r="AU153" s="136"/>
      <c r="AV153" s="134">
        <f t="shared" si="182"/>
        <v>0</v>
      </c>
      <c r="AW153" s="135">
        <f t="shared" si="183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46"/>
        <v>0</v>
      </c>
      <c r="BB153" s="122">
        <f t="shared" si="209"/>
        <v>0</v>
      </c>
      <c r="BC153" s="134"/>
      <c r="BD153" s="133">
        <f t="shared" si="185"/>
        <v>2532.1611000000034</v>
      </c>
      <c r="BE153" s="136"/>
      <c r="BF153" s="134">
        <f t="shared" si="186"/>
        <v>0</v>
      </c>
      <c r="BG153" s="122">
        <f t="shared" si="187"/>
        <v>0</v>
      </c>
      <c r="BH153" s="134">
        <v>351.98</v>
      </c>
      <c r="BI153" s="133">
        <f t="shared" si="188"/>
        <v>2180.1811000000034</v>
      </c>
      <c r="BJ153" s="136"/>
      <c r="BK153" s="134">
        <f t="shared" si="189"/>
        <v>0</v>
      </c>
      <c r="BL153" s="122">
        <f t="shared" si="190"/>
        <v>0</v>
      </c>
      <c r="BM153" s="134"/>
      <c r="BN153" s="157">
        <f t="shared" si="191"/>
        <v>2180.1811000000034</v>
      </c>
      <c r="BO153" s="136"/>
      <c r="BP153" s="121">
        <f t="shared" si="192"/>
        <v>0</v>
      </c>
      <c r="BQ153" s="122">
        <f t="shared" si="193"/>
        <v>0</v>
      </c>
      <c r="BR153" s="134"/>
      <c r="BS153" s="120">
        <f t="shared" si="194"/>
        <v>2180.1811000000034</v>
      </c>
      <c r="BT153" s="136"/>
      <c r="BU153" s="121">
        <f t="shared" si="195"/>
        <v>0</v>
      </c>
      <c r="BV153" s="122">
        <f t="shared" si="196"/>
        <v>0</v>
      </c>
      <c r="BW153" s="134"/>
      <c r="BX153" s="120">
        <f t="shared" si="197"/>
        <v>2180.1811000000034</v>
      </c>
      <c r="BY153" s="136"/>
      <c r="BZ153" s="111">
        <f t="shared" si="163"/>
        <v>0</v>
      </c>
      <c r="CA153" s="122">
        <f t="shared" si="198"/>
        <v>0</v>
      </c>
      <c r="CB153" s="134"/>
      <c r="CC153" s="120">
        <f t="shared" si="199"/>
        <v>2180.1811000000034</v>
      </c>
      <c r="CD153" s="136"/>
      <c r="CE153" s="111">
        <f t="shared" si="200"/>
        <v>0</v>
      </c>
      <c r="CF153" s="122">
        <f t="shared" si="201"/>
        <v>0</v>
      </c>
      <c r="CG153" s="134"/>
      <c r="CH153" s="120">
        <f t="shared" si="202"/>
        <v>2180.1811000000034</v>
      </c>
      <c r="CI153" s="136"/>
      <c r="CJ153" s="111">
        <f t="shared" si="218"/>
        <v>0</v>
      </c>
      <c r="CK153" s="122">
        <f t="shared" si="210"/>
        <v>0</v>
      </c>
      <c r="CL153" s="134"/>
      <c r="CM153" s="120">
        <f t="shared" si="211"/>
        <v>2180.1811000000034</v>
      </c>
      <c r="CN153" s="134"/>
      <c r="CO153" s="196">
        <f t="shared" si="203"/>
        <v>2180.1811000000034</v>
      </c>
      <c r="CP153" s="111"/>
      <c r="CQ153" s="196">
        <f t="shared" si="204"/>
        <v>2180.1811000000034</v>
      </c>
      <c r="CR153" s="111"/>
      <c r="CS153" s="196">
        <f t="shared" si="205"/>
        <v>2180.1811000000034</v>
      </c>
      <c r="CT153" s="111"/>
      <c r="CU153" s="196">
        <f t="shared" si="206"/>
        <v>2180.1811000000034</v>
      </c>
      <c r="CV153" s="111"/>
      <c r="CW153" s="196">
        <f t="shared" si="159"/>
        <v>2180.1811000000034</v>
      </c>
      <c r="CX153" s="111"/>
      <c r="CY153" s="196">
        <f t="shared" si="160"/>
        <v>2180.1811000000034</v>
      </c>
      <c r="CZ153" s="111"/>
      <c r="DA153" s="196">
        <f t="shared" si="161"/>
        <v>2180.1811000000034</v>
      </c>
      <c r="DB153" s="111"/>
      <c r="DC153" s="196">
        <f t="shared" si="162"/>
        <v>2180.1811000000034</v>
      </c>
      <c r="DD153" s="111"/>
      <c r="DE153" s="196">
        <f t="shared" si="164"/>
        <v>2180.1811000000034</v>
      </c>
      <c r="DF153" s="111"/>
      <c r="DG153" s="196">
        <f t="shared" si="165"/>
        <v>2180.1811000000034</v>
      </c>
      <c r="DH153" s="111"/>
      <c r="DI153" s="196">
        <f t="shared" si="152"/>
        <v>2180.1811000000034</v>
      </c>
      <c r="DJ153" s="111"/>
      <c r="DK153" s="196">
        <f t="shared" si="219"/>
        <v>2180.1811000000034</v>
      </c>
      <c r="DL153" s="111"/>
      <c r="DM153" s="196">
        <f t="shared" si="220"/>
        <v>2180.1811000000034</v>
      </c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28"/>
        <v>0</v>
      </c>
      <c r="G154" s="222">
        <v>0</v>
      </c>
      <c r="H154" s="223">
        <v>0</v>
      </c>
      <c r="I154" s="96">
        <f t="shared" si="212"/>
        <v>0</v>
      </c>
      <c r="J154" s="224">
        <f t="shared" si="213"/>
        <v>0</v>
      </c>
      <c r="K154" s="225">
        <v>0</v>
      </c>
      <c r="L154" s="96">
        <f t="shared" si="214"/>
        <v>0</v>
      </c>
      <c r="M154" s="224">
        <f t="shared" si="215"/>
        <v>0</v>
      </c>
      <c r="N154" s="224">
        <f t="shared" si="216"/>
        <v>0</v>
      </c>
      <c r="O154" s="224">
        <v>0</v>
      </c>
      <c r="P154" s="226">
        <f t="shared" si="217"/>
        <v>0</v>
      </c>
      <c r="Q154" s="96">
        <v>0</v>
      </c>
      <c r="R154" s="96">
        <f t="shared" si="207"/>
        <v>0</v>
      </c>
      <c r="S154" s="224">
        <f t="shared" si="208"/>
        <v>0</v>
      </c>
      <c r="T154" s="224"/>
      <c r="U154" s="226">
        <f t="shared" si="166"/>
        <v>0</v>
      </c>
      <c r="V154" s="96">
        <v>0</v>
      </c>
      <c r="W154" s="96">
        <f t="shared" si="167"/>
        <v>0</v>
      </c>
      <c r="X154" s="224">
        <f t="shared" si="168"/>
        <v>0</v>
      </c>
      <c r="Y154" s="224"/>
      <c r="Z154" s="226">
        <f t="shared" si="169"/>
        <v>0</v>
      </c>
      <c r="AA154" s="96">
        <f>VLOOKUP(B154,Лист3!$A$2:$C$175,3,FALSE)</f>
        <v>0</v>
      </c>
      <c r="AB154" s="96">
        <f t="shared" si="222"/>
        <v>0</v>
      </c>
      <c r="AC154" s="224">
        <f t="shared" si="223"/>
        <v>0</v>
      </c>
      <c r="AD154" s="224"/>
      <c r="AE154" s="226">
        <f t="shared" si="172"/>
        <v>0</v>
      </c>
      <c r="AF154" s="96">
        <f>VLOOKUP(A154,Лист4!$A$2:$F$175,6,FALSE)</f>
        <v>0</v>
      </c>
      <c r="AG154" s="96">
        <f t="shared" si="224"/>
        <v>0</v>
      </c>
      <c r="AH154" s="224">
        <f t="shared" si="225"/>
        <v>0</v>
      </c>
      <c r="AI154" s="224"/>
      <c r="AJ154" s="226">
        <f t="shared" si="175"/>
        <v>0</v>
      </c>
      <c r="AK154" s="96">
        <f>VLOOKUP(A154,Лист6!$A$2:$F$175,6,FALSE)</f>
        <v>0</v>
      </c>
      <c r="AL154" s="96">
        <f t="shared" si="226"/>
        <v>0</v>
      </c>
      <c r="AM154" s="224">
        <f t="shared" si="227"/>
        <v>0</v>
      </c>
      <c r="AN154" s="224"/>
      <c r="AO154" s="226">
        <f t="shared" si="178"/>
        <v>0</v>
      </c>
      <c r="AP154" s="91">
        <v>0</v>
      </c>
      <c r="AQ154" s="96">
        <f t="shared" si="179"/>
        <v>0</v>
      </c>
      <c r="AR154" s="96">
        <f t="shared" si="180"/>
        <v>0</v>
      </c>
      <c r="AS154" s="96"/>
      <c r="AT154" s="226">
        <f t="shared" si="181"/>
        <v>0</v>
      </c>
      <c r="AU154" s="91">
        <v>0</v>
      </c>
      <c r="AV154" s="96">
        <f t="shared" si="182"/>
        <v>0</v>
      </c>
      <c r="AW154" s="224">
        <f t="shared" si="183"/>
        <v>0</v>
      </c>
      <c r="AX154" s="96"/>
      <c r="AY154" s="226">
        <f t="shared" si="184"/>
        <v>0</v>
      </c>
      <c r="AZ154" s="91">
        <v>0</v>
      </c>
      <c r="BA154" s="96">
        <f t="shared" ref="BA154:BA180" si="229">AZ154-AU154</f>
        <v>0</v>
      </c>
      <c r="BB154" s="224">
        <f t="shared" si="209"/>
        <v>0</v>
      </c>
      <c r="BC154" s="96"/>
      <c r="BD154" s="226">
        <f t="shared" si="185"/>
        <v>0</v>
      </c>
      <c r="BE154" s="91">
        <v>0</v>
      </c>
      <c r="BF154" s="96">
        <f t="shared" si="186"/>
        <v>0</v>
      </c>
      <c r="BG154" s="224">
        <f t="shared" si="187"/>
        <v>0</v>
      </c>
      <c r="BH154" s="96"/>
      <c r="BI154" s="226">
        <f t="shared" si="188"/>
        <v>0</v>
      </c>
      <c r="BJ154" s="91">
        <v>0</v>
      </c>
      <c r="BK154" s="96">
        <f t="shared" si="189"/>
        <v>0</v>
      </c>
      <c r="BL154" s="224">
        <f t="shared" si="190"/>
        <v>0</v>
      </c>
      <c r="BM154" s="96"/>
      <c r="BN154" s="226">
        <f t="shared" si="191"/>
        <v>0</v>
      </c>
      <c r="BO154" s="91">
        <v>0</v>
      </c>
      <c r="BP154" s="96">
        <f t="shared" si="192"/>
        <v>0</v>
      </c>
      <c r="BQ154" s="224">
        <f t="shared" si="193"/>
        <v>0</v>
      </c>
      <c r="BR154" s="96"/>
      <c r="BS154" s="226">
        <f t="shared" si="194"/>
        <v>0</v>
      </c>
      <c r="BT154" s="91">
        <v>0</v>
      </c>
      <c r="BU154" s="96">
        <f t="shared" si="195"/>
        <v>0</v>
      </c>
      <c r="BV154" s="224">
        <f t="shared" si="196"/>
        <v>0</v>
      </c>
      <c r="BW154" s="96"/>
      <c r="BX154" s="226">
        <f t="shared" si="197"/>
        <v>0</v>
      </c>
      <c r="BY154" s="91"/>
      <c r="BZ154" s="217">
        <f t="shared" si="163"/>
        <v>0</v>
      </c>
      <c r="CA154" s="224">
        <f t="shared" si="198"/>
        <v>0</v>
      </c>
      <c r="CB154" s="96"/>
      <c r="CC154" s="226">
        <f t="shared" si="199"/>
        <v>0</v>
      </c>
      <c r="CD154" s="91"/>
      <c r="CE154" s="217">
        <f t="shared" si="200"/>
        <v>0</v>
      </c>
      <c r="CF154" s="224">
        <f t="shared" si="201"/>
        <v>0</v>
      </c>
      <c r="CG154" s="96"/>
      <c r="CH154" s="226">
        <f t="shared" si="202"/>
        <v>0</v>
      </c>
      <c r="CI154" s="91">
        <v>0</v>
      </c>
      <c r="CJ154" s="217">
        <f t="shared" si="218"/>
        <v>0</v>
      </c>
      <c r="CK154" s="224">
        <f t="shared" si="210"/>
        <v>0</v>
      </c>
      <c r="CL154" s="96"/>
      <c r="CM154" s="287">
        <f t="shared" si="211"/>
        <v>0</v>
      </c>
      <c r="CN154" s="217"/>
      <c r="CO154" s="289">
        <f t="shared" si="203"/>
        <v>0</v>
      </c>
      <c r="CP154" s="217"/>
      <c r="CQ154" s="289">
        <f t="shared" si="204"/>
        <v>0</v>
      </c>
      <c r="CR154" s="217"/>
      <c r="CS154" s="289">
        <f t="shared" si="205"/>
        <v>0</v>
      </c>
      <c r="CT154" s="217"/>
      <c r="CU154" s="289">
        <f t="shared" si="206"/>
        <v>0</v>
      </c>
      <c r="CV154" s="217"/>
      <c r="CW154" s="289">
        <f t="shared" si="159"/>
        <v>0</v>
      </c>
      <c r="CX154" s="217"/>
      <c r="CY154" s="289">
        <f t="shared" si="160"/>
        <v>0</v>
      </c>
      <c r="CZ154" s="217"/>
      <c r="DA154" s="289">
        <f t="shared" si="161"/>
        <v>0</v>
      </c>
      <c r="DB154" s="217"/>
      <c r="DC154" s="289">
        <f t="shared" si="162"/>
        <v>0</v>
      </c>
      <c r="DD154" s="217"/>
      <c r="DE154" s="289">
        <f t="shared" si="164"/>
        <v>0</v>
      </c>
      <c r="DF154" s="217"/>
      <c r="DG154" s="289">
        <f t="shared" si="165"/>
        <v>0</v>
      </c>
      <c r="DH154" s="217"/>
      <c r="DI154" s="289">
        <f t="shared" si="152"/>
        <v>0</v>
      </c>
      <c r="DJ154" s="217"/>
      <c r="DK154" s="289">
        <f t="shared" si="219"/>
        <v>0</v>
      </c>
      <c r="DL154" s="217"/>
      <c r="DM154" s="289">
        <f t="shared" si="220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28"/>
        <v>0</v>
      </c>
      <c r="G155" s="222">
        <v>0</v>
      </c>
      <c r="H155" s="223">
        <v>0</v>
      </c>
      <c r="I155" s="96">
        <f t="shared" si="212"/>
        <v>0</v>
      </c>
      <c r="J155" s="224">
        <f t="shared" si="213"/>
        <v>0</v>
      </c>
      <c r="K155" s="225">
        <v>0</v>
      </c>
      <c r="L155" s="96">
        <f t="shared" si="214"/>
        <v>0</v>
      </c>
      <c r="M155" s="224">
        <f t="shared" si="215"/>
        <v>0</v>
      </c>
      <c r="N155" s="224">
        <f t="shared" si="216"/>
        <v>0</v>
      </c>
      <c r="O155" s="224">
        <v>0</v>
      </c>
      <c r="P155" s="226">
        <f t="shared" si="217"/>
        <v>0</v>
      </c>
      <c r="Q155" s="96">
        <v>0</v>
      </c>
      <c r="R155" s="96">
        <f t="shared" si="207"/>
        <v>0</v>
      </c>
      <c r="S155" s="224">
        <f t="shared" si="208"/>
        <v>0</v>
      </c>
      <c r="T155" s="224"/>
      <c r="U155" s="226">
        <f t="shared" si="166"/>
        <v>0</v>
      </c>
      <c r="V155" s="96">
        <v>0</v>
      </c>
      <c r="W155" s="96">
        <f t="shared" si="167"/>
        <v>0</v>
      </c>
      <c r="X155" s="224">
        <f t="shared" si="168"/>
        <v>0</v>
      </c>
      <c r="Y155" s="224"/>
      <c r="Z155" s="226">
        <f t="shared" si="169"/>
        <v>0</v>
      </c>
      <c r="AA155" s="96">
        <f>VLOOKUP(B155,Лист3!$A$2:$C$175,3,FALSE)</f>
        <v>0</v>
      </c>
      <c r="AB155" s="96">
        <f t="shared" si="222"/>
        <v>0</v>
      </c>
      <c r="AC155" s="224">
        <f t="shared" si="223"/>
        <v>0</v>
      </c>
      <c r="AD155" s="224"/>
      <c r="AE155" s="226">
        <f t="shared" si="172"/>
        <v>0</v>
      </c>
      <c r="AF155" s="96">
        <f>VLOOKUP(A155,Лист4!$A$2:$F$175,6,FALSE)</f>
        <v>0</v>
      </c>
      <c r="AG155" s="96">
        <f t="shared" si="224"/>
        <v>0</v>
      </c>
      <c r="AH155" s="224">
        <f t="shared" si="225"/>
        <v>0</v>
      </c>
      <c r="AI155" s="224"/>
      <c r="AJ155" s="226">
        <f t="shared" si="175"/>
        <v>0</v>
      </c>
      <c r="AK155" s="96">
        <f>VLOOKUP(A155,Лист6!$A$2:$F$175,6,FALSE)</f>
        <v>0</v>
      </c>
      <c r="AL155" s="96">
        <f t="shared" si="226"/>
        <v>0</v>
      </c>
      <c r="AM155" s="224">
        <f t="shared" si="227"/>
        <v>0</v>
      </c>
      <c r="AN155" s="224"/>
      <c r="AO155" s="226">
        <f t="shared" si="178"/>
        <v>0</v>
      </c>
      <c r="AP155" s="91">
        <v>0</v>
      </c>
      <c r="AQ155" s="96">
        <f t="shared" si="179"/>
        <v>0</v>
      </c>
      <c r="AR155" s="96">
        <f t="shared" si="180"/>
        <v>0</v>
      </c>
      <c r="AS155" s="96"/>
      <c r="AT155" s="226">
        <f t="shared" si="181"/>
        <v>0</v>
      </c>
      <c r="AU155" s="91">
        <v>0</v>
      </c>
      <c r="AV155" s="96">
        <f t="shared" si="182"/>
        <v>0</v>
      </c>
      <c r="AW155" s="224">
        <f t="shared" si="183"/>
        <v>0</v>
      </c>
      <c r="AX155" s="96"/>
      <c r="AY155" s="226">
        <f t="shared" si="184"/>
        <v>0</v>
      </c>
      <c r="AZ155" s="91">
        <v>0</v>
      </c>
      <c r="BA155" s="96">
        <f t="shared" si="229"/>
        <v>0</v>
      </c>
      <c r="BB155" s="224">
        <f t="shared" si="209"/>
        <v>0</v>
      </c>
      <c r="BC155" s="96"/>
      <c r="BD155" s="226">
        <f t="shared" si="185"/>
        <v>0</v>
      </c>
      <c r="BE155" s="91">
        <v>0</v>
      </c>
      <c r="BF155" s="96">
        <f t="shared" si="186"/>
        <v>0</v>
      </c>
      <c r="BG155" s="224">
        <f t="shared" si="187"/>
        <v>0</v>
      </c>
      <c r="BH155" s="96"/>
      <c r="BI155" s="226">
        <f t="shared" si="188"/>
        <v>0</v>
      </c>
      <c r="BJ155" s="91">
        <v>0</v>
      </c>
      <c r="BK155" s="96">
        <f t="shared" si="189"/>
        <v>0</v>
      </c>
      <c r="BL155" s="224">
        <f t="shared" si="190"/>
        <v>0</v>
      </c>
      <c r="BM155" s="96"/>
      <c r="BN155" s="226">
        <f t="shared" si="191"/>
        <v>0</v>
      </c>
      <c r="BO155" s="91">
        <v>0</v>
      </c>
      <c r="BP155" s="96">
        <f t="shared" si="192"/>
        <v>0</v>
      </c>
      <c r="BQ155" s="224">
        <f t="shared" si="193"/>
        <v>0</v>
      </c>
      <c r="BR155" s="96"/>
      <c r="BS155" s="226">
        <f t="shared" si="194"/>
        <v>0</v>
      </c>
      <c r="BT155" s="91">
        <v>0</v>
      </c>
      <c r="BU155" s="96">
        <f t="shared" si="195"/>
        <v>0</v>
      </c>
      <c r="BV155" s="224">
        <f t="shared" si="196"/>
        <v>0</v>
      </c>
      <c r="BW155" s="96"/>
      <c r="BX155" s="226">
        <f t="shared" si="197"/>
        <v>0</v>
      </c>
      <c r="BY155" s="91"/>
      <c r="BZ155" s="217">
        <f t="shared" si="163"/>
        <v>0</v>
      </c>
      <c r="CA155" s="224">
        <f t="shared" si="198"/>
        <v>0</v>
      </c>
      <c r="CB155" s="96"/>
      <c r="CC155" s="226">
        <f t="shared" si="199"/>
        <v>0</v>
      </c>
      <c r="CD155" s="91"/>
      <c r="CE155" s="217">
        <f t="shared" si="200"/>
        <v>0</v>
      </c>
      <c r="CF155" s="224">
        <f t="shared" si="201"/>
        <v>0</v>
      </c>
      <c r="CG155" s="96"/>
      <c r="CH155" s="226">
        <f t="shared" si="202"/>
        <v>0</v>
      </c>
      <c r="CI155" s="91">
        <v>0</v>
      </c>
      <c r="CJ155" s="217">
        <f t="shared" si="218"/>
        <v>0</v>
      </c>
      <c r="CK155" s="224">
        <f t="shared" si="210"/>
        <v>0</v>
      </c>
      <c r="CL155" s="96"/>
      <c r="CM155" s="287">
        <f t="shared" si="211"/>
        <v>0</v>
      </c>
      <c r="CN155" s="217"/>
      <c r="CO155" s="289">
        <f t="shared" si="203"/>
        <v>0</v>
      </c>
      <c r="CP155" s="217"/>
      <c r="CQ155" s="289">
        <f t="shared" si="204"/>
        <v>0</v>
      </c>
      <c r="CR155" s="217"/>
      <c r="CS155" s="289">
        <f t="shared" si="205"/>
        <v>0</v>
      </c>
      <c r="CT155" s="217"/>
      <c r="CU155" s="289">
        <f t="shared" si="206"/>
        <v>0</v>
      </c>
      <c r="CV155" s="217"/>
      <c r="CW155" s="289">
        <f t="shared" si="159"/>
        <v>0</v>
      </c>
      <c r="CX155" s="217"/>
      <c r="CY155" s="289">
        <f t="shared" si="160"/>
        <v>0</v>
      </c>
      <c r="CZ155" s="217"/>
      <c r="DA155" s="289">
        <f t="shared" si="161"/>
        <v>0</v>
      </c>
      <c r="DB155" s="217"/>
      <c r="DC155" s="289">
        <f t="shared" si="162"/>
        <v>0</v>
      </c>
      <c r="DD155" s="217"/>
      <c r="DE155" s="289">
        <f t="shared" si="164"/>
        <v>0</v>
      </c>
      <c r="DF155" s="217"/>
      <c r="DG155" s="289">
        <f t="shared" si="165"/>
        <v>0</v>
      </c>
      <c r="DH155" s="217"/>
      <c r="DI155" s="289">
        <f t="shared" si="152"/>
        <v>0</v>
      </c>
      <c r="DJ155" s="217"/>
      <c r="DK155" s="289">
        <f t="shared" si="219"/>
        <v>0</v>
      </c>
      <c r="DL155" s="217"/>
      <c r="DM155" s="289">
        <f t="shared" si="220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28"/>
        <v>0</v>
      </c>
      <c r="G156" s="222">
        <v>0</v>
      </c>
      <c r="H156" s="223">
        <v>0</v>
      </c>
      <c r="I156" s="96">
        <f t="shared" si="212"/>
        <v>0</v>
      </c>
      <c r="J156" s="224">
        <f t="shared" si="213"/>
        <v>0</v>
      </c>
      <c r="K156" s="225">
        <v>0</v>
      </c>
      <c r="L156" s="96">
        <f t="shared" si="214"/>
        <v>0</v>
      </c>
      <c r="M156" s="224">
        <f t="shared" si="215"/>
        <v>0</v>
      </c>
      <c r="N156" s="224">
        <f t="shared" si="216"/>
        <v>0</v>
      </c>
      <c r="O156" s="224">
        <v>0</v>
      </c>
      <c r="P156" s="226">
        <f t="shared" si="217"/>
        <v>0</v>
      </c>
      <c r="Q156" s="96">
        <v>0</v>
      </c>
      <c r="R156" s="96">
        <f t="shared" si="207"/>
        <v>0</v>
      </c>
      <c r="S156" s="224">
        <f t="shared" si="208"/>
        <v>0</v>
      </c>
      <c r="T156" s="224"/>
      <c r="U156" s="226">
        <f t="shared" si="166"/>
        <v>0</v>
      </c>
      <c r="V156" s="96">
        <v>0</v>
      </c>
      <c r="W156" s="96">
        <f t="shared" si="167"/>
        <v>0</v>
      </c>
      <c r="X156" s="224">
        <f t="shared" si="168"/>
        <v>0</v>
      </c>
      <c r="Y156" s="224"/>
      <c r="Z156" s="226">
        <f t="shared" si="169"/>
        <v>0</v>
      </c>
      <c r="AA156" s="96">
        <f>VLOOKUP(B156,Лист3!$A$2:$C$175,3,FALSE)</f>
        <v>0</v>
      </c>
      <c r="AB156" s="96">
        <f t="shared" si="222"/>
        <v>0</v>
      </c>
      <c r="AC156" s="224">
        <f t="shared" si="223"/>
        <v>0</v>
      </c>
      <c r="AD156" s="224"/>
      <c r="AE156" s="226">
        <f t="shared" si="172"/>
        <v>0</v>
      </c>
      <c r="AF156" s="96">
        <f>VLOOKUP(A156,Лист4!$A$2:$F$175,6,FALSE)</f>
        <v>0</v>
      </c>
      <c r="AG156" s="96">
        <f t="shared" si="224"/>
        <v>0</v>
      </c>
      <c r="AH156" s="224">
        <f t="shared" si="225"/>
        <v>0</v>
      </c>
      <c r="AI156" s="224"/>
      <c r="AJ156" s="226">
        <f t="shared" si="175"/>
        <v>0</v>
      </c>
      <c r="AK156" s="96">
        <f>VLOOKUP(A156,Лист6!$A$2:$F$175,6,FALSE)</f>
        <v>0</v>
      </c>
      <c r="AL156" s="96">
        <f t="shared" si="226"/>
        <v>0</v>
      </c>
      <c r="AM156" s="224">
        <f t="shared" si="227"/>
        <v>0</v>
      </c>
      <c r="AN156" s="224"/>
      <c r="AO156" s="226">
        <f t="shared" si="178"/>
        <v>0</v>
      </c>
      <c r="AP156" s="91">
        <v>0</v>
      </c>
      <c r="AQ156" s="96">
        <f t="shared" si="179"/>
        <v>0</v>
      </c>
      <c r="AR156" s="96">
        <f t="shared" si="180"/>
        <v>0</v>
      </c>
      <c r="AS156" s="96"/>
      <c r="AT156" s="226">
        <f t="shared" si="181"/>
        <v>0</v>
      </c>
      <c r="AU156" s="91">
        <v>0</v>
      </c>
      <c r="AV156" s="96">
        <f t="shared" si="182"/>
        <v>0</v>
      </c>
      <c r="AW156" s="224">
        <f t="shared" si="183"/>
        <v>0</v>
      </c>
      <c r="AX156" s="96"/>
      <c r="AY156" s="226">
        <f t="shared" si="184"/>
        <v>0</v>
      </c>
      <c r="AZ156" s="91">
        <v>0</v>
      </c>
      <c r="BA156" s="96">
        <f t="shared" si="229"/>
        <v>0</v>
      </c>
      <c r="BB156" s="224">
        <f t="shared" si="209"/>
        <v>0</v>
      </c>
      <c r="BC156" s="96"/>
      <c r="BD156" s="226">
        <f t="shared" si="185"/>
        <v>0</v>
      </c>
      <c r="BE156" s="91">
        <v>0</v>
      </c>
      <c r="BF156" s="96">
        <f t="shared" si="186"/>
        <v>0</v>
      </c>
      <c r="BG156" s="224">
        <f t="shared" si="187"/>
        <v>0</v>
      </c>
      <c r="BH156" s="96"/>
      <c r="BI156" s="226">
        <f t="shared" si="188"/>
        <v>0</v>
      </c>
      <c r="BJ156" s="91">
        <v>0</v>
      </c>
      <c r="BK156" s="96">
        <f t="shared" si="189"/>
        <v>0</v>
      </c>
      <c r="BL156" s="224">
        <f t="shared" si="190"/>
        <v>0</v>
      </c>
      <c r="BM156" s="96"/>
      <c r="BN156" s="226">
        <f t="shared" si="191"/>
        <v>0</v>
      </c>
      <c r="BO156" s="91">
        <v>0</v>
      </c>
      <c r="BP156" s="96">
        <f t="shared" si="192"/>
        <v>0</v>
      </c>
      <c r="BQ156" s="224">
        <f t="shared" si="193"/>
        <v>0</v>
      </c>
      <c r="BR156" s="96"/>
      <c r="BS156" s="226">
        <f t="shared" si="194"/>
        <v>0</v>
      </c>
      <c r="BT156" s="91">
        <v>0</v>
      </c>
      <c r="BU156" s="96">
        <f t="shared" si="195"/>
        <v>0</v>
      </c>
      <c r="BV156" s="224">
        <f t="shared" si="196"/>
        <v>0</v>
      </c>
      <c r="BW156" s="96"/>
      <c r="BX156" s="226">
        <f t="shared" si="197"/>
        <v>0</v>
      </c>
      <c r="BY156" s="91"/>
      <c r="BZ156" s="217">
        <f t="shared" si="163"/>
        <v>0</v>
      </c>
      <c r="CA156" s="224">
        <f t="shared" si="198"/>
        <v>0</v>
      </c>
      <c r="CB156" s="96"/>
      <c r="CC156" s="226">
        <f t="shared" si="199"/>
        <v>0</v>
      </c>
      <c r="CD156" s="91"/>
      <c r="CE156" s="217">
        <f t="shared" si="200"/>
        <v>0</v>
      </c>
      <c r="CF156" s="224">
        <f t="shared" si="201"/>
        <v>0</v>
      </c>
      <c r="CG156" s="96"/>
      <c r="CH156" s="226">
        <f t="shared" si="202"/>
        <v>0</v>
      </c>
      <c r="CI156" s="91">
        <v>0</v>
      </c>
      <c r="CJ156" s="217">
        <f t="shared" si="218"/>
        <v>0</v>
      </c>
      <c r="CK156" s="224">
        <f t="shared" si="210"/>
        <v>0</v>
      </c>
      <c r="CL156" s="96"/>
      <c r="CM156" s="287">
        <f t="shared" si="211"/>
        <v>0</v>
      </c>
      <c r="CN156" s="217"/>
      <c r="CO156" s="289">
        <f t="shared" si="203"/>
        <v>0</v>
      </c>
      <c r="CP156" s="217"/>
      <c r="CQ156" s="289">
        <f t="shared" si="204"/>
        <v>0</v>
      </c>
      <c r="CR156" s="217"/>
      <c r="CS156" s="289">
        <f t="shared" si="205"/>
        <v>0</v>
      </c>
      <c r="CT156" s="217"/>
      <c r="CU156" s="289">
        <f t="shared" si="206"/>
        <v>0</v>
      </c>
      <c r="CV156" s="217"/>
      <c r="CW156" s="289">
        <f t="shared" si="159"/>
        <v>0</v>
      </c>
      <c r="CX156" s="217"/>
      <c r="CY156" s="289">
        <f t="shared" si="160"/>
        <v>0</v>
      </c>
      <c r="CZ156" s="217"/>
      <c r="DA156" s="289">
        <f t="shared" si="161"/>
        <v>0</v>
      </c>
      <c r="DB156" s="217"/>
      <c r="DC156" s="289">
        <f t="shared" si="162"/>
        <v>0</v>
      </c>
      <c r="DD156" s="217"/>
      <c r="DE156" s="289">
        <f t="shared" si="164"/>
        <v>0</v>
      </c>
      <c r="DF156" s="217"/>
      <c r="DG156" s="289">
        <f t="shared" si="165"/>
        <v>0</v>
      </c>
      <c r="DH156" s="217"/>
      <c r="DI156" s="289">
        <f t="shared" si="152"/>
        <v>0</v>
      </c>
      <c r="DJ156" s="217"/>
      <c r="DK156" s="289">
        <f t="shared" si="219"/>
        <v>0</v>
      </c>
      <c r="DL156" s="217"/>
      <c r="DM156" s="289">
        <f t="shared" si="220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12"/>
        <v>34.018000000000001</v>
      </c>
      <c r="J157" s="122">
        <f t="shared" si="213"/>
        <v>142.19523999999998</v>
      </c>
      <c r="K157" s="184">
        <v>1024.058</v>
      </c>
      <c r="L157" s="121">
        <f t="shared" si="214"/>
        <v>990.04</v>
      </c>
      <c r="M157" s="122">
        <f t="shared" si="215"/>
        <v>4494.7816000000003</v>
      </c>
      <c r="N157" s="122">
        <f t="shared" si="216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07"/>
        <v>95.942999999999984</v>
      </c>
      <c r="S157" s="122">
        <f t="shared" si="208"/>
        <v>435.58121999999992</v>
      </c>
      <c r="T157" s="122"/>
      <c r="U157" s="120">
        <f t="shared" si="166"/>
        <v>427.34121999999991</v>
      </c>
      <c r="V157" s="121">
        <v>1154.0219999999999</v>
      </c>
      <c r="W157" s="121">
        <f t="shared" si="167"/>
        <v>34.020999999999958</v>
      </c>
      <c r="X157" s="122">
        <f t="shared" si="168"/>
        <v>154.45533999999981</v>
      </c>
      <c r="Y157" s="122">
        <v>401.04</v>
      </c>
      <c r="Z157" s="120">
        <f t="shared" si="169"/>
        <v>180.75655999999975</v>
      </c>
      <c r="AA157" s="121">
        <f>VLOOKUP(B157,Лист3!$A$2:$C$175,3,FALSE)</f>
        <v>1540.0840000000001</v>
      </c>
      <c r="AB157" s="121">
        <f t="shared" si="222"/>
        <v>386.06200000000013</v>
      </c>
      <c r="AC157" s="122">
        <f t="shared" si="223"/>
        <v>1752.7214800000006</v>
      </c>
      <c r="AD157" s="122">
        <v>180.76</v>
      </c>
      <c r="AE157" s="120">
        <f t="shared" si="172"/>
        <v>1752.7180400000004</v>
      </c>
      <c r="AF157" s="121">
        <f>VLOOKUP(A157,Лист4!$A$2:$F$175,6,FALSE)</f>
        <v>1791.0160000000001</v>
      </c>
      <c r="AG157" s="121">
        <f t="shared" si="224"/>
        <v>250.93200000000002</v>
      </c>
      <c r="AH157" s="122">
        <f t="shared" si="225"/>
        <v>1139.23128</v>
      </c>
      <c r="AI157" s="122">
        <v>1752.72</v>
      </c>
      <c r="AJ157" s="120">
        <f t="shared" si="175"/>
        <v>1139.2293200000006</v>
      </c>
      <c r="AK157" s="121">
        <f>VLOOKUP(A157,Лист6!$A$2:$F$175,6,FALSE)</f>
        <v>2042.018</v>
      </c>
      <c r="AL157" s="121">
        <f t="shared" si="226"/>
        <v>251.00199999999995</v>
      </c>
      <c r="AM157" s="122">
        <f t="shared" si="227"/>
        <v>1139.5490799999998</v>
      </c>
      <c r="AN157" s="122"/>
      <c r="AO157" s="120">
        <f t="shared" si="178"/>
        <v>2278.7784000000001</v>
      </c>
      <c r="AP157" s="123">
        <v>2383.098</v>
      </c>
      <c r="AQ157" s="121">
        <f t="shared" si="179"/>
        <v>341.07999999999993</v>
      </c>
      <c r="AR157" s="121">
        <f t="shared" si="180"/>
        <v>1548.5031999999997</v>
      </c>
      <c r="AS157" s="121">
        <v>2278.7800000000002</v>
      </c>
      <c r="AT157" s="120">
        <f t="shared" si="181"/>
        <v>1548.5015999999996</v>
      </c>
      <c r="AU157" s="123">
        <v>2572.0810000000001</v>
      </c>
      <c r="AV157" s="121">
        <f t="shared" si="182"/>
        <v>188.98300000000017</v>
      </c>
      <c r="AW157" s="122">
        <f t="shared" si="183"/>
        <v>857.98282000000074</v>
      </c>
      <c r="AX157" s="121"/>
      <c r="AY157" s="120">
        <f t="shared" si="184"/>
        <v>2406.4844200000002</v>
      </c>
      <c r="AZ157" s="123">
        <v>2628.067</v>
      </c>
      <c r="BA157" s="121">
        <f t="shared" si="229"/>
        <v>55.985999999999876</v>
      </c>
      <c r="BB157" s="122">
        <f t="shared" si="209"/>
        <v>269.29265999999939</v>
      </c>
      <c r="BC157" s="121">
        <v>2406.48</v>
      </c>
      <c r="BD157" s="120">
        <f t="shared" si="185"/>
        <v>269.29707999999982</v>
      </c>
      <c r="BE157" s="123">
        <v>2689.0949999999998</v>
      </c>
      <c r="BF157" s="121">
        <f t="shared" si="186"/>
        <v>61.027999999999793</v>
      </c>
      <c r="BG157" s="122">
        <f t="shared" si="187"/>
        <v>293.544679999999</v>
      </c>
      <c r="BH157" s="121"/>
      <c r="BI157" s="120">
        <f t="shared" si="188"/>
        <v>562.84175999999889</v>
      </c>
      <c r="BJ157" s="123">
        <v>2753.0219999999999</v>
      </c>
      <c r="BK157" s="121">
        <f t="shared" si="189"/>
        <v>63.927000000000135</v>
      </c>
      <c r="BL157" s="122">
        <f t="shared" si="190"/>
        <v>307.48887000000065</v>
      </c>
      <c r="BM157" s="121">
        <v>2690</v>
      </c>
      <c r="BN157" s="120">
        <f t="shared" si="191"/>
        <v>-1819.6693700000005</v>
      </c>
      <c r="BO157" s="170">
        <v>2755.0529999999999</v>
      </c>
      <c r="BP157" s="121">
        <f t="shared" si="192"/>
        <v>2.0309999999999491</v>
      </c>
      <c r="BQ157" s="122">
        <f t="shared" si="193"/>
        <v>9.7691099999997544</v>
      </c>
      <c r="BR157" s="121"/>
      <c r="BS157" s="120">
        <f t="shared" si="194"/>
        <v>-1809.9002600000008</v>
      </c>
      <c r="BT157" s="123"/>
      <c r="BU157" s="121"/>
      <c r="BV157" s="122">
        <f t="shared" si="196"/>
        <v>0</v>
      </c>
      <c r="BW157" s="121"/>
      <c r="BX157" s="120">
        <f t="shared" si="197"/>
        <v>-1809.9002600000008</v>
      </c>
      <c r="BY157" s="123"/>
      <c r="BZ157" s="111">
        <f t="shared" si="163"/>
        <v>0</v>
      </c>
      <c r="CA157" s="122">
        <f t="shared" si="198"/>
        <v>0</v>
      </c>
      <c r="CB157" s="121"/>
      <c r="CC157" s="120">
        <f t="shared" si="199"/>
        <v>-1809.9002600000008</v>
      </c>
      <c r="CD157" s="123"/>
      <c r="CE157" s="111">
        <f t="shared" si="200"/>
        <v>0</v>
      </c>
      <c r="CF157" s="122">
        <f t="shared" si="201"/>
        <v>0</v>
      </c>
      <c r="CG157" s="121"/>
      <c r="CH157" s="120">
        <f t="shared" si="202"/>
        <v>-1809.9002600000008</v>
      </c>
      <c r="CI157" s="123"/>
      <c r="CJ157" s="111">
        <f t="shared" si="218"/>
        <v>0</v>
      </c>
      <c r="CK157" s="122">
        <f t="shared" si="210"/>
        <v>0</v>
      </c>
      <c r="CL157" s="121">
        <v>2755.53</v>
      </c>
      <c r="CM157" s="120">
        <f t="shared" si="211"/>
        <v>-4565.430260000001</v>
      </c>
      <c r="CN157" s="121"/>
      <c r="CO157" s="152">
        <f t="shared" si="203"/>
        <v>-4565.430260000001</v>
      </c>
      <c r="CP157" s="121">
        <v>-4565.43</v>
      </c>
      <c r="CQ157" s="152">
        <f t="shared" si="204"/>
        <v>-2.6000000070780516E-4</v>
      </c>
      <c r="CR157" s="121"/>
      <c r="CS157" s="196">
        <f t="shared" si="205"/>
        <v>-2.6000000070780516E-4</v>
      </c>
      <c r="CT157" s="121"/>
      <c r="CU157" s="196">
        <f t="shared" si="206"/>
        <v>-2.6000000070780516E-4</v>
      </c>
      <c r="CV157" s="121"/>
      <c r="CW157" s="196">
        <f t="shared" si="159"/>
        <v>-2.6000000070780516E-4</v>
      </c>
      <c r="CX157" s="121"/>
      <c r="CY157" s="196">
        <f t="shared" si="160"/>
        <v>-2.6000000070780516E-4</v>
      </c>
      <c r="CZ157" s="121"/>
      <c r="DA157" s="196">
        <f t="shared" si="161"/>
        <v>-2.6000000070780516E-4</v>
      </c>
      <c r="DB157" s="121"/>
      <c r="DC157" s="196">
        <f t="shared" si="162"/>
        <v>-2.6000000070780516E-4</v>
      </c>
      <c r="DD157" s="121"/>
      <c r="DE157" s="196">
        <f t="shared" si="164"/>
        <v>-2.6000000070780516E-4</v>
      </c>
      <c r="DF157" s="121"/>
      <c r="DG157" s="196">
        <f t="shared" si="165"/>
        <v>-2.6000000070780516E-4</v>
      </c>
      <c r="DH157" s="121"/>
      <c r="DI157" s="196">
        <f t="shared" si="152"/>
        <v>-2.6000000070780516E-4</v>
      </c>
      <c r="DJ157" s="121"/>
      <c r="DK157" s="196">
        <f t="shared" si="219"/>
        <v>-2.6000000070780516E-4</v>
      </c>
      <c r="DL157" s="121"/>
      <c r="DM157" s="196">
        <f t="shared" si="220"/>
        <v>-2.6000000070780516E-4</v>
      </c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30">G158/4.18</f>
        <v>1.0071770334928229</v>
      </c>
      <c r="G158" s="182">
        <v>4.21</v>
      </c>
      <c r="H158" s="183">
        <v>1370.0509999999999</v>
      </c>
      <c r="I158" s="121">
        <f t="shared" si="212"/>
        <v>349.98099999999988</v>
      </c>
      <c r="J158" s="122">
        <f t="shared" si="213"/>
        <v>1462.9205799999993</v>
      </c>
      <c r="K158" s="184">
        <v>1662.011</v>
      </c>
      <c r="L158" s="121">
        <f t="shared" si="214"/>
        <v>291.96000000000004</v>
      </c>
      <c r="M158" s="122">
        <f t="shared" si="215"/>
        <v>1325.4984000000002</v>
      </c>
      <c r="N158" s="122">
        <f t="shared" si="216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07"/>
        <v>18.085000000000036</v>
      </c>
      <c r="S158" s="122">
        <f t="shared" si="208"/>
        <v>82.105900000000162</v>
      </c>
      <c r="T158" s="122"/>
      <c r="U158" s="120">
        <f t="shared" si="166"/>
        <v>1179.1159000000002</v>
      </c>
      <c r="V158" s="121">
        <v>1709.0719999999999</v>
      </c>
      <c r="W158" s="121">
        <f t="shared" si="167"/>
        <v>28.975999999999885</v>
      </c>
      <c r="X158" s="122">
        <f t="shared" si="168"/>
        <v>131.55103999999949</v>
      </c>
      <c r="Y158" s="122">
        <v>0</v>
      </c>
      <c r="Z158" s="120">
        <f t="shared" si="169"/>
        <v>1310.6669399999996</v>
      </c>
      <c r="AA158" s="121">
        <f>VLOOKUP(B158,Лист3!$A$2:$C$175,3,FALSE)</f>
        <v>1762.085</v>
      </c>
      <c r="AB158" s="121">
        <f t="shared" si="222"/>
        <v>53.013000000000147</v>
      </c>
      <c r="AC158" s="122">
        <f t="shared" si="223"/>
        <v>240.67902000000066</v>
      </c>
      <c r="AD158" s="122"/>
      <c r="AE158" s="120">
        <f t="shared" si="172"/>
        <v>1551.3459600000003</v>
      </c>
      <c r="AF158" s="121">
        <f>VLOOKUP(A158,Лист4!$A$2:$F$175,6,FALSE)</f>
        <v>1887.0429999999999</v>
      </c>
      <c r="AG158" s="121">
        <f t="shared" si="224"/>
        <v>124.95799999999986</v>
      </c>
      <c r="AH158" s="122">
        <f t="shared" si="225"/>
        <v>567.30931999999939</v>
      </c>
      <c r="AI158" s="122"/>
      <c r="AJ158" s="120">
        <f t="shared" si="175"/>
        <v>2118.6552799999999</v>
      </c>
      <c r="AK158" s="121">
        <f>VLOOKUP(A158,Лист6!$A$2:$F$175,6,FALSE)</f>
        <v>2380.0210000000002</v>
      </c>
      <c r="AL158" s="121">
        <f t="shared" si="226"/>
        <v>492.97800000000029</v>
      </c>
      <c r="AM158" s="122">
        <f t="shared" si="227"/>
        <v>2238.1201200000014</v>
      </c>
      <c r="AN158" s="122"/>
      <c r="AO158" s="120">
        <f t="shared" si="178"/>
        <v>4356.7754000000014</v>
      </c>
      <c r="AP158" s="125">
        <v>2591.06</v>
      </c>
      <c r="AQ158" s="121">
        <f t="shared" si="179"/>
        <v>211.03899999999976</v>
      </c>
      <c r="AR158" s="148">
        <f t="shared" si="180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09"/>
        <v>0</v>
      </c>
      <c r="BC158" s="121"/>
      <c r="BD158" s="120">
        <f>AY158</f>
        <v>5314.89246</v>
      </c>
      <c r="BE158" s="123"/>
      <c r="BF158" s="121"/>
      <c r="BG158" s="122">
        <f t="shared" si="187"/>
        <v>0</v>
      </c>
      <c r="BH158" s="121"/>
      <c r="BI158" s="120">
        <f>BD158</f>
        <v>5314.89246</v>
      </c>
      <c r="BJ158" s="123"/>
      <c r="BK158" s="121"/>
      <c r="BL158" s="122">
        <f t="shared" si="190"/>
        <v>0</v>
      </c>
      <c r="BM158" s="121"/>
      <c r="BN158" s="127">
        <f t="shared" si="191"/>
        <v>5314.89246</v>
      </c>
      <c r="BO158" s="123"/>
      <c r="BP158" s="121">
        <f t="shared" si="192"/>
        <v>0</v>
      </c>
      <c r="BQ158" s="122">
        <f t="shared" si="193"/>
        <v>0</v>
      </c>
      <c r="BR158" s="121"/>
      <c r="BS158" s="120">
        <f t="shared" si="194"/>
        <v>5314.89246</v>
      </c>
      <c r="BT158" s="123"/>
      <c r="BU158" s="121">
        <f t="shared" si="195"/>
        <v>0</v>
      </c>
      <c r="BV158" s="122">
        <f t="shared" si="196"/>
        <v>0</v>
      </c>
      <c r="BW158" s="121"/>
      <c r="BX158" s="120">
        <f t="shared" si="197"/>
        <v>5314.89246</v>
      </c>
      <c r="BY158" s="123"/>
      <c r="BZ158" s="111">
        <f t="shared" si="163"/>
        <v>0</v>
      </c>
      <c r="CA158" s="122">
        <f t="shared" si="198"/>
        <v>0</v>
      </c>
      <c r="CB158" s="121"/>
      <c r="CC158" s="120">
        <f t="shared" si="199"/>
        <v>5314.89246</v>
      </c>
      <c r="CD158" s="123"/>
      <c r="CE158" s="111">
        <f t="shared" si="200"/>
        <v>0</v>
      </c>
      <c r="CF158" s="122">
        <f t="shared" si="201"/>
        <v>0</v>
      </c>
      <c r="CG158" s="121"/>
      <c r="CH158" s="120">
        <f t="shared" si="202"/>
        <v>5314.89246</v>
      </c>
      <c r="CI158" s="123"/>
      <c r="CJ158" s="111">
        <f t="shared" si="218"/>
        <v>0</v>
      </c>
      <c r="CK158" s="122">
        <f t="shared" si="210"/>
        <v>0</v>
      </c>
      <c r="CL158" s="121"/>
      <c r="CM158" s="120">
        <f t="shared" si="211"/>
        <v>5314.89246</v>
      </c>
      <c r="CN158" s="121"/>
      <c r="CO158" s="196">
        <f t="shared" si="203"/>
        <v>5314.89246</v>
      </c>
      <c r="CP158" s="111"/>
      <c r="CQ158" s="196">
        <f t="shared" si="204"/>
        <v>5314.89246</v>
      </c>
      <c r="CR158" s="111"/>
      <c r="CS158" s="196">
        <f t="shared" si="205"/>
        <v>5314.89246</v>
      </c>
      <c r="CT158" s="111"/>
      <c r="CU158" s="196">
        <f t="shared" si="206"/>
        <v>5314.89246</v>
      </c>
      <c r="CV158" s="111"/>
      <c r="CW158" s="196">
        <f t="shared" si="159"/>
        <v>5314.89246</v>
      </c>
      <c r="CX158" s="111"/>
      <c r="CY158" s="196">
        <f t="shared" si="160"/>
        <v>5314.89246</v>
      </c>
      <c r="CZ158" s="111"/>
      <c r="DA158" s="196">
        <f t="shared" si="161"/>
        <v>5314.89246</v>
      </c>
      <c r="DB158" s="111"/>
      <c r="DC158" s="196">
        <f t="shared" si="162"/>
        <v>5314.89246</v>
      </c>
      <c r="DD158" s="111"/>
      <c r="DE158" s="196">
        <f t="shared" si="164"/>
        <v>5314.89246</v>
      </c>
      <c r="DF158" s="111"/>
      <c r="DG158" s="196">
        <f t="shared" si="165"/>
        <v>5314.89246</v>
      </c>
      <c r="DH158" s="111"/>
      <c r="DI158" s="196">
        <f t="shared" si="152"/>
        <v>5314.89246</v>
      </c>
      <c r="DJ158" s="111"/>
      <c r="DK158" s="196">
        <f t="shared" si="219"/>
        <v>5314.89246</v>
      </c>
      <c r="DL158" s="111"/>
      <c r="DM158" s="196">
        <f t="shared" si="220"/>
        <v>5314.89246</v>
      </c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30"/>
        <v>1240.0622009569379</v>
      </c>
      <c r="G159" s="182">
        <v>5183.46</v>
      </c>
      <c r="H159" s="183">
        <v>4305.04</v>
      </c>
      <c r="I159" s="121">
        <f t="shared" si="212"/>
        <v>1394.9609999999998</v>
      </c>
      <c r="J159" s="122">
        <f t="shared" si="213"/>
        <v>5830.9369799999986</v>
      </c>
      <c r="K159" s="184">
        <v>5041.0280000000002</v>
      </c>
      <c r="L159" s="121">
        <f t="shared" si="214"/>
        <v>735.98800000000028</v>
      </c>
      <c r="M159" s="122">
        <f t="shared" si="215"/>
        <v>3341.3855200000012</v>
      </c>
      <c r="N159" s="122">
        <f t="shared" si="216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07"/>
        <v>793.98499999999967</v>
      </c>
      <c r="S159" s="122">
        <f t="shared" si="208"/>
        <v>3604.6918999999984</v>
      </c>
      <c r="T159" s="122"/>
      <c r="U159" s="120">
        <f t="shared" si="166"/>
        <v>1941.1418999999985</v>
      </c>
      <c r="V159" s="121">
        <v>5846.0290000000005</v>
      </c>
      <c r="W159" s="121">
        <f t="shared" si="167"/>
        <v>11.016000000000531</v>
      </c>
      <c r="X159" s="122">
        <f t="shared" si="168"/>
        <v>50.012640000002413</v>
      </c>
      <c r="Y159" s="122"/>
      <c r="Z159" s="120">
        <f t="shared" si="169"/>
        <v>1991.1545400000009</v>
      </c>
      <c r="AA159" s="121">
        <f>VLOOKUP(B159,Лист3!$A$2:$C$175,3,FALSE)</f>
        <v>5863.0190000000002</v>
      </c>
      <c r="AB159" s="121">
        <f t="shared" si="222"/>
        <v>16.989999999999782</v>
      </c>
      <c r="AC159" s="122">
        <f t="shared" si="223"/>
        <v>77.134599999999011</v>
      </c>
      <c r="AD159" s="122"/>
      <c r="AE159" s="120">
        <f t="shared" si="172"/>
        <v>2068.2891399999999</v>
      </c>
      <c r="AF159" s="121">
        <f>VLOOKUP(A159,Лист4!$A$2:$F$175,6,FALSE)</f>
        <v>6001</v>
      </c>
      <c r="AG159" s="121">
        <f t="shared" si="224"/>
        <v>137.98099999999977</v>
      </c>
      <c r="AH159" s="122">
        <f t="shared" si="225"/>
        <v>626.43373999999892</v>
      </c>
      <c r="AI159" s="122"/>
      <c r="AJ159" s="120">
        <f t="shared" si="175"/>
        <v>2694.7228799999989</v>
      </c>
      <c r="AK159" s="121">
        <f>VLOOKUP(A159,Лист6!$A$2:$F$175,6,FALSE)</f>
        <v>6122.0550000000003</v>
      </c>
      <c r="AL159" s="121">
        <f t="shared" si="226"/>
        <v>121.05500000000029</v>
      </c>
      <c r="AM159" s="122">
        <f t="shared" si="227"/>
        <v>549.58970000000136</v>
      </c>
      <c r="AN159" s="122"/>
      <c r="AO159" s="120">
        <f t="shared" si="178"/>
        <v>3244.3125800000003</v>
      </c>
      <c r="AP159" s="123">
        <v>6226.0630000000001</v>
      </c>
      <c r="AQ159" s="121">
        <f t="shared" si="179"/>
        <v>104.00799999999981</v>
      </c>
      <c r="AR159" s="121">
        <f t="shared" si="180"/>
        <v>472.19631999999916</v>
      </c>
      <c r="AS159" s="121">
        <v>4000</v>
      </c>
      <c r="AT159" s="120">
        <f t="shared" si="181"/>
        <v>-283.49110000000064</v>
      </c>
      <c r="AU159" s="123">
        <v>6361.0590000000002</v>
      </c>
      <c r="AV159" s="121">
        <f t="shared" si="182"/>
        <v>134.99600000000009</v>
      </c>
      <c r="AW159" s="122">
        <f t="shared" si="183"/>
        <v>612.88184000000047</v>
      </c>
      <c r="AX159" s="121"/>
      <c r="AY159" s="120">
        <f t="shared" si="184"/>
        <v>329.39073999999982</v>
      </c>
      <c r="AZ159" s="123">
        <v>6527.0940000000001</v>
      </c>
      <c r="BA159" s="121">
        <f t="shared" si="229"/>
        <v>166.03499999999985</v>
      </c>
      <c r="BB159" s="122">
        <f t="shared" si="209"/>
        <v>798.62834999999927</v>
      </c>
      <c r="BC159" s="121"/>
      <c r="BD159" s="120">
        <f t="shared" si="185"/>
        <v>1128.0190899999991</v>
      </c>
      <c r="BE159" s="192">
        <v>6642.018</v>
      </c>
      <c r="BF159" s="121">
        <f t="shared" si="186"/>
        <v>114.92399999999998</v>
      </c>
      <c r="BG159" s="122">
        <f t="shared" si="187"/>
        <v>552.7844399999999</v>
      </c>
      <c r="BH159" s="121"/>
      <c r="BI159" s="152">
        <f t="shared" si="188"/>
        <v>1680.803529999999</v>
      </c>
      <c r="BJ159" s="123"/>
      <c r="BK159" s="121"/>
      <c r="BL159" s="122">
        <f t="shared" si="190"/>
        <v>0</v>
      </c>
      <c r="BM159" s="121"/>
      <c r="BN159" s="152">
        <f t="shared" si="191"/>
        <v>1680.803529999999</v>
      </c>
      <c r="BO159" s="123"/>
      <c r="BP159" s="121"/>
      <c r="BQ159" s="122">
        <f t="shared" si="193"/>
        <v>0</v>
      </c>
      <c r="BR159" s="121"/>
      <c r="BS159" s="152">
        <f t="shared" si="194"/>
        <v>1680.803529999999</v>
      </c>
      <c r="BT159" s="123"/>
      <c r="BU159" s="121">
        <f t="shared" si="195"/>
        <v>0</v>
      </c>
      <c r="BV159" s="122">
        <f t="shared" si="196"/>
        <v>0</v>
      </c>
      <c r="BW159" s="121"/>
      <c r="BX159" s="180">
        <f t="shared" si="197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199"/>
        <v>1680.803529999999</v>
      </c>
      <c r="CD159" s="123"/>
      <c r="CE159" s="111">
        <f t="shared" si="200"/>
        <v>0</v>
      </c>
      <c r="CF159" s="122">
        <f t="shared" si="201"/>
        <v>0</v>
      </c>
      <c r="CG159" s="121"/>
      <c r="CH159" s="180">
        <f t="shared" si="202"/>
        <v>1680.803529999999</v>
      </c>
      <c r="CI159" s="123"/>
      <c r="CJ159" s="111">
        <f t="shared" si="218"/>
        <v>0</v>
      </c>
      <c r="CK159" s="122">
        <f t="shared" si="210"/>
        <v>0</v>
      </c>
      <c r="CL159" s="121"/>
      <c r="CM159" s="120">
        <f t="shared" si="211"/>
        <v>1680.803529999999</v>
      </c>
      <c r="CN159" s="121"/>
      <c r="CO159" s="196">
        <f t="shared" si="203"/>
        <v>1680.803529999999</v>
      </c>
      <c r="CP159" s="111"/>
      <c r="CQ159" s="196">
        <f t="shared" si="204"/>
        <v>1680.803529999999</v>
      </c>
      <c r="CR159" s="111"/>
      <c r="CS159" s="196">
        <f t="shared" si="205"/>
        <v>1680.803529999999</v>
      </c>
      <c r="CT159" s="111"/>
      <c r="CU159" s="196">
        <f t="shared" si="206"/>
        <v>1680.803529999999</v>
      </c>
      <c r="CV159" s="111"/>
      <c r="CW159" s="196">
        <f t="shared" si="159"/>
        <v>1680.803529999999</v>
      </c>
      <c r="CX159" s="111"/>
      <c r="CY159" s="196">
        <f t="shared" si="160"/>
        <v>1680.803529999999</v>
      </c>
      <c r="CZ159" s="111"/>
      <c r="DA159" s="196">
        <f t="shared" si="161"/>
        <v>1680.803529999999</v>
      </c>
      <c r="DB159" s="111"/>
      <c r="DC159" s="196">
        <f t="shared" si="162"/>
        <v>1680.803529999999</v>
      </c>
      <c r="DD159" s="111"/>
      <c r="DE159" s="196">
        <f t="shared" si="164"/>
        <v>1680.803529999999</v>
      </c>
      <c r="DF159" s="111"/>
      <c r="DG159" s="196">
        <f t="shared" si="165"/>
        <v>1680.803529999999</v>
      </c>
      <c r="DH159" s="111"/>
      <c r="DI159" s="196">
        <f t="shared" si="152"/>
        <v>1680.803529999999</v>
      </c>
      <c r="DJ159" s="111"/>
      <c r="DK159" s="196">
        <f t="shared" si="219"/>
        <v>1680.803529999999</v>
      </c>
      <c r="DL159" s="111"/>
      <c r="DM159" s="196">
        <f t="shared" si="220"/>
        <v>1680.803529999999</v>
      </c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30"/>
        <v>0</v>
      </c>
      <c r="G160" s="182">
        <v>0</v>
      </c>
      <c r="H160" s="183">
        <v>0</v>
      </c>
      <c r="I160" s="121">
        <f t="shared" si="212"/>
        <v>0</v>
      </c>
      <c r="J160" s="122">
        <f t="shared" si="213"/>
        <v>0</v>
      </c>
      <c r="K160" s="184">
        <v>8.5000000000000006E-2</v>
      </c>
      <c r="L160" s="121">
        <f t="shared" si="214"/>
        <v>8.5000000000000006E-2</v>
      </c>
      <c r="M160" s="122">
        <f t="shared" si="215"/>
        <v>0.38590000000000002</v>
      </c>
      <c r="N160" s="122">
        <f t="shared" si="216"/>
        <v>0.38590000000000002</v>
      </c>
      <c r="O160" s="122">
        <v>0</v>
      </c>
      <c r="P160" s="120">
        <f t="shared" si="217"/>
        <v>0.38590000000000002</v>
      </c>
      <c r="Q160" s="121">
        <v>8.5000000000000006E-2</v>
      </c>
      <c r="R160" s="121">
        <f t="shared" si="207"/>
        <v>0</v>
      </c>
      <c r="S160" s="122">
        <f t="shared" si="208"/>
        <v>0</v>
      </c>
      <c r="T160" s="122"/>
      <c r="U160" s="120">
        <f t="shared" si="166"/>
        <v>0.38590000000000002</v>
      </c>
      <c r="V160" s="121">
        <v>8.5000000000000006E-2</v>
      </c>
      <c r="W160" s="121">
        <f t="shared" si="167"/>
        <v>0</v>
      </c>
      <c r="X160" s="122">
        <f t="shared" si="168"/>
        <v>0</v>
      </c>
      <c r="Y160" s="122"/>
      <c r="Z160" s="120">
        <f t="shared" si="169"/>
        <v>0.38590000000000002</v>
      </c>
      <c r="AA160" s="121">
        <f>VLOOKUP(B160,Лист3!$A$2:$C$175,3,FALSE)</f>
        <v>8.5000000000000006E-2</v>
      </c>
      <c r="AB160" s="121">
        <f t="shared" si="222"/>
        <v>0</v>
      </c>
      <c r="AC160" s="122">
        <f t="shared" si="223"/>
        <v>0</v>
      </c>
      <c r="AD160" s="122"/>
      <c r="AE160" s="120">
        <f t="shared" si="172"/>
        <v>0.38590000000000002</v>
      </c>
      <c r="AF160" s="121">
        <f>VLOOKUP(A160,Лист4!$A$2:$F$175,6,FALSE)</f>
        <v>8.5000000000000006E-2</v>
      </c>
      <c r="AG160" s="121">
        <f t="shared" si="224"/>
        <v>0</v>
      </c>
      <c r="AH160" s="122">
        <f t="shared" si="225"/>
        <v>0</v>
      </c>
      <c r="AI160" s="122"/>
      <c r="AJ160" s="120">
        <f t="shared" si="175"/>
        <v>0.38590000000000002</v>
      </c>
      <c r="AK160" s="121">
        <f>VLOOKUP(A160,Лист6!$A$2:$F$175,6,FALSE)</f>
        <v>8.5000000000000006E-2</v>
      </c>
      <c r="AL160" s="121">
        <f t="shared" si="226"/>
        <v>0</v>
      </c>
      <c r="AM160" s="122">
        <f t="shared" si="227"/>
        <v>0</v>
      </c>
      <c r="AN160" s="122"/>
      <c r="AO160" s="120">
        <f t="shared" si="178"/>
        <v>0.38590000000000002</v>
      </c>
      <c r="AP160" s="123">
        <v>8.5000000000000006E-2</v>
      </c>
      <c r="AQ160" s="121">
        <f t="shared" si="179"/>
        <v>0</v>
      </c>
      <c r="AR160" s="121">
        <f t="shared" si="180"/>
        <v>0</v>
      </c>
      <c r="AS160" s="121"/>
      <c r="AT160" s="120">
        <f t="shared" si="181"/>
        <v>0.38590000000000002</v>
      </c>
      <c r="AU160" s="123">
        <v>8.5000000000000006E-2</v>
      </c>
      <c r="AV160" s="121">
        <f t="shared" si="182"/>
        <v>0</v>
      </c>
      <c r="AW160" s="122">
        <f t="shared" si="183"/>
        <v>0</v>
      </c>
      <c r="AX160" s="121"/>
      <c r="AY160" s="120">
        <f t="shared" si="184"/>
        <v>0.38590000000000002</v>
      </c>
      <c r="AZ160" s="123">
        <v>2.0289999999999999</v>
      </c>
      <c r="BA160" s="121">
        <f t="shared" si="229"/>
        <v>1.944</v>
      </c>
      <c r="BB160" s="122">
        <f t="shared" si="209"/>
        <v>9.3506399999999985</v>
      </c>
      <c r="BC160" s="121"/>
      <c r="BD160" s="120">
        <f t="shared" si="185"/>
        <v>9.736539999999998</v>
      </c>
      <c r="BE160" s="123">
        <v>2.0659999999999998</v>
      </c>
      <c r="BF160" s="121">
        <f t="shared" si="186"/>
        <v>3.6999999999999922E-2</v>
      </c>
      <c r="BG160" s="122">
        <f t="shared" si="187"/>
        <v>0.1779699999999996</v>
      </c>
      <c r="BH160" s="121"/>
      <c r="BI160" s="120">
        <f t="shared" si="188"/>
        <v>9.9145099999999982</v>
      </c>
      <c r="BJ160" s="170">
        <v>2.0659999999999998</v>
      </c>
      <c r="BK160" s="121">
        <f t="shared" si="189"/>
        <v>0</v>
      </c>
      <c r="BL160" s="122">
        <f t="shared" si="190"/>
        <v>0</v>
      </c>
      <c r="BM160" s="121"/>
      <c r="BN160" s="120">
        <f t="shared" si="191"/>
        <v>9.9145099999999982</v>
      </c>
      <c r="BO160" s="123"/>
      <c r="BP160" s="121"/>
      <c r="BQ160" s="122">
        <f t="shared" si="193"/>
        <v>0</v>
      </c>
      <c r="BR160" s="121"/>
      <c r="BS160" s="120">
        <f t="shared" si="194"/>
        <v>9.9145099999999982</v>
      </c>
      <c r="BT160" s="123"/>
      <c r="BU160" s="121">
        <f t="shared" si="195"/>
        <v>0</v>
      </c>
      <c r="BV160" s="122">
        <f t="shared" si="196"/>
        <v>0</v>
      </c>
      <c r="BW160" s="121"/>
      <c r="BX160" s="120">
        <f t="shared" si="197"/>
        <v>9.9145099999999982</v>
      </c>
      <c r="BY160" s="123"/>
      <c r="BZ160" s="111">
        <f t="shared" si="163"/>
        <v>0</v>
      </c>
      <c r="CA160" s="122">
        <f t="shared" si="198"/>
        <v>0</v>
      </c>
      <c r="CB160" s="121"/>
      <c r="CC160" s="120">
        <f t="shared" si="199"/>
        <v>9.9145099999999982</v>
      </c>
      <c r="CD160" s="123">
        <v>0</v>
      </c>
      <c r="CE160" s="111">
        <f t="shared" si="200"/>
        <v>0</v>
      </c>
      <c r="CF160" s="122">
        <f t="shared" si="201"/>
        <v>0</v>
      </c>
      <c r="CG160" s="121"/>
      <c r="CH160" s="180">
        <f t="shared" si="202"/>
        <v>9.9145099999999982</v>
      </c>
      <c r="CI160" s="123">
        <v>0</v>
      </c>
      <c r="CJ160" s="111">
        <f t="shared" si="218"/>
        <v>0</v>
      </c>
      <c r="CK160" s="122">
        <f t="shared" si="210"/>
        <v>0</v>
      </c>
      <c r="CL160" s="121"/>
      <c r="CM160" s="180">
        <f t="shared" si="211"/>
        <v>9.9145099999999982</v>
      </c>
      <c r="CN160" s="121"/>
      <c r="CO160" s="196">
        <f t="shared" si="203"/>
        <v>9.9145099999999982</v>
      </c>
      <c r="CP160" s="111"/>
      <c r="CQ160" s="196">
        <f t="shared" si="204"/>
        <v>9.9145099999999982</v>
      </c>
      <c r="CR160" s="111"/>
      <c r="CS160" s="196">
        <f t="shared" si="205"/>
        <v>9.9145099999999982</v>
      </c>
      <c r="CT160" s="111"/>
      <c r="CU160" s="196">
        <f t="shared" si="206"/>
        <v>9.9145099999999982</v>
      </c>
      <c r="CV160" s="111"/>
      <c r="CW160" s="196">
        <f t="shared" si="159"/>
        <v>9.9145099999999982</v>
      </c>
      <c r="CX160" s="111"/>
      <c r="CY160" s="196">
        <f t="shared" si="160"/>
        <v>9.9145099999999982</v>
      </c>
      <c r="CZ160" s="111"/>
      <c r="DA160" s="196">
        <f t="shared" si="161"/>
        <v>9.9145099999999982</v>
      </c>
      <c r="DB160" s="111"/>
      <c r="DC160" s="196">
        <f t="shared" si="162"/>
        <v>9.9145099999999982</v>
      </c>
      <c r="DD160" s="111"/>
      <c r="DE160" s="196">
        <f t="shared" si="164"/>
        <v>9.9145099999999982</v>
      </c>
      <c r="DF160" s="111"/>
      <c r="DG160" s="196">
        <f t="shared" si="165"/>
        <v>9.9145099999999982</v>
      </c>
      <c r="DH160" s="111"/>
      <c r="DI160" s="196">
        <f t="shared" si="152"/>
        <v>9.9145099999999982</v>
      </c>
      <c r="DJ160" s="111"/>
      <c r="DK160" s="196">
        <f t="shared" si="219"/>
        <v>9.9145099999999982</v>
      </c>
      <c r="DL160" s="111"/>
      <c r="DM160" s="196">
        <f t="shared" si="220"/>
        <v>9.9145099999999982</v>
      </c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30"/>
        <v>1951.0550239234451</v>
      </c>
      <c r="G161" s="182">
        <v>8155.41</v>
      </c>
      <c r="H161" s="183">
        <v>8920.0660000000007</v>
      </c>
      <c r="I161" s="121">
        <f t="shared" si="212"/>
        <v>3657.9700000000012</v>
      </c>
      <c r="J161" s="122">
        <f t="shared" si="213"/>
        <v>15290.314600000003</v>
      </c>
      <c r="K161" s="184">
        <v>10921.029</v>
      </c>
      <c r="L161" s="121">
        <f t="shared" si="214"/>
        <v>2000.9629999999997</v>
      </c>
      <c r="M161" s="122">
        <f t="shared" si="215"/>
        <v>9084.3720199999989</v>
      </c>
      <c r="N161" s="122">
        <f t="shared" si="216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07"/>
        <v>978.01399999999921</v>
      </c>
      <c r="S161" s="122">
        <f t="shared" si="208"/>
        <v>4440.1835599999968</v>
      </c>
      <c r="T161" s="122"/>
      <c r="U161" s="157">
        <f t="shared" si="166"/>
        <v>8509.2235599999967</v>
      </c>
      <c r="V161" s="121">
        <v>14290.02</v>
      </c>
      <c r="W161" s="129">
        <f t="shared" si="167"/>
        <v>2390.9770000000008</v>
      </c>
      <c r="X161" s="168">
        <f t="shared" si="168"/>
        <v>10855.035580000003</v>
      </c>
      <c r="Y161" s="168">
        <v>12453</v>
      </c>
      <c r="Z161" s="157">
        <f t="shared" si="169"/>
        <v>6911.2591400000019</v>
      </c>
      <c r="AA161" s="129">
        <f>VLOOKUP(B161,Лист3!$A$2:$C$175,3,FALSE)</f>
        <v>15441.009</v>
      </c>
      <c r="AB161" s="129">
        <f t="shared" si="222"/>
        <v>1150.9889999999996</v>
      </c>
      <c r="AC161" s="168">
        <f t="shared" si="223"/>
        <v>5225.4900599999983</v>
      </c>
      <c r="AD161" s="168">
        <v>5000</v>
      </c>
      <c r="AE161" s="157">
        <f t="shared" si="172"/>
        <v>7136.7492000000002</v>
      </c>
      <c r="AF161" s="129">
        <f>VLOOKUP(A161,Лист4!$A$2:$F$175,6,FALSE)</f>
        <v>16258.039000000001</v>
      </c>
      <c r="AG161" s="129">
        <f t="shared" si="224"/>
        <v>817.03000000000065</v>
      </c>
      <c r="AH161" s="168">
        <f t="shared" si="225"/>
        <v>3709.3162000000029</v>
      </c>
      <c r="AI161" s="168"/>
      <c r="AJ161" s="157">
        <f t="shared" si="175"/>
        <v>10846.065400000003</v>
      </c>
      <c r="AK161" s="129">
        <f>VLOOKUP(A161,Лист6!$A$2:$F$175,6,FALSE)</f>
        <v>17330.038</v>
      </c>
      <c r="AL161" s="129">
        <f t="shared" si="226"/>
        <v>1071.9989999999998</v>
      </c>
      <c r="AM161" s="168">
        <f t="shared" si="227"/>
        <v>4866.8754599999993</v>
      </c>
      <c r="AN161" s="168">
        <v>6000</v>
      </c>
      <c r="AO161" s="157">
        <f t="shared" si="178"/>
        <v>9712.9408600000024</v>
      </c>
      <c r="AP161" s="170">
        <v>17330.038</v>
      </c>
      <c r="AQ161" s="129">
        <f t="shared" si="179"/>
        <v>0</v>
      </c>
      <c r="AR161" s="111">
        <f t="shared" si="180"/>
        <v>0</v>
      </c>
      <c r="AS161" s="129"/>
      <c r="AT161" s="144">
        <f t="shared" si="181"/>
        <v>9712.9408600000024</v>
      </c>
      <c r="AU161" s="160"/>
      <c r="AV161" s="129"/>
      <c r="AW161" s="168">
        <f t="shared" si="183"/>
        <v>0</v>
      </c>
      <c r="AX161" s="129"/>
      <c r="AY161" s="157">
        <f t="shared" si="184"/>
        <v>9712.9408600000024</v>
      </c>
      <c r="AZ161" s="160"/>
      <c r="BA161" s="129">
        <f t="shared" si="229"/>
        <v>0</v>
      </c>
      <c r="BB161" s="122">
        <f t="shared" si="209"/>
        <v>0</v>
      </c>
      <c r="BC161" s="129"/>
      <c r="BD161" s="157">
        <f t="shared" si="185"/>
        <v>9712.9408600000024</v>
      </c>
      <c r="BE161" s="160"/>
      <c r="BF161" s="129">
        <f t="shared" si="186"/>
        <v>0</v>
      </c>
      <c r="BG161" s="122">
        <f t="shared" si="187"/>
        <v>0</v>
      </c>
      <c r="BH161" s="129"/>
      <c r="BI161" s="157">
        <f t="shared" si="188"/>
        <v>9712.9408600000024</v>
      </c>
      <c r="BJ161" s="160"/>
      <c r="BK161" s="129">
        <f t="shared" si="189"/>
        <v>0</v>
      </c>
      <c r="BL161" s="122">
        <f t="shared" si="190"/>
        <v>0</v>
      </c>
      <c r="BM161" s="129"/>
      <c r="BN161" s="120">
        <f t="shared" si="191"/>
        <v>9712.9408600000024</v>
      </c>
      <c r="BO161" s="160"/>
      <c r="BP161" s="121">
        <f t="shared" si="192"/>
        <v>0</v>
      </c>
      <c r="BQ161" s="122">
        <f t="shared" si="193"/>
        <v>0</v>
      </c>
      <c r="BR161" s="129"/>
      <c r="BS161" s="120">
        <f t="shared" si="194"/>
        <v>9712.9408600000024</v>
      </c>
      <c r="BT161" s="160"/>
      <c r="BU161" s="121">
        <f t="shared" si="195"/>
        <v>0</v>
      </c>
      <c r="BV161" s="122">
        <f t="shared" si="196"/>
        <v>0</v>
      </c>
      <c r="BW161" s="129"/>
      <c r="BX161" s="120">
        <f t="shared" si="197"/>
        <v>9712.9408600000024</v>
      </c>
      <c r="BY161" s="160"/>
      <c r="BZ161" s="111">
        <f t="shared" si="163"/>
        <v>0</v>
      </c>
      <c r="CA161" s="122">
        <f t="shared" si="198"/>
        <v>0</v>
      </c>
      <c r="CB161" s="129">
        <v>5000</v>
      </c>
      <c r="CC161" s="120">
        <f t="shared" si="199"/>
        <v>4712.9408600000024</v>
      </c>
      <c r="CD161" s="160"/>
      <c r="CE161" s="111">
        <f t="shared" si="200"/>
        <v>0</v>
      </c>
      <c r="CF161" s="122">
        <f t="shared" si="201"/>
        <v>0</v>
      </c>
      <c r="CG161" s="129"/>
      <c r="CH161" s="120">
        <f t="shared" si="202"/>
        <v>4712.9408600000024</v>
      </c>
      <c r="CI161" s="160"/>
      <c r="CJ161" s="111">
        <f t="shared" si="218"/>
        <v>0</v>
      </c>
      <c r="CK161" s="122">
        <f t="shared" si="210"/>
        <v>0</v>
      </c>
      <c r="CL161" s="129"/>
      <c r="CM161" s="120">
        <f t="shared" si="211"/>
        <v>4712.9408600000024</v>
      </c>
      <c r="CN161" s="129"/>
      <c r="CO161" s="196">
        <f t="shared" si="203"/>
        <v>4712.9408600000024</v>
      </c>
      <c r="CP161" s="229"/>
      <c r="CQ161" s="196">
        <f t="shared" si="204"/>
        <v>4712.9408600000024</v>
      </c>
      <c r="CR161" s="229"/>
      <c r="CS161" s="196">
        <f t="shared" si="205"/>
        <v>4712.9408600000024</v>
      </c>
      <c r="CT161" s="229"/>
      <c r="CU161" s="196">
        <f t="shared" si="206"/>
        <v>4712.9408600000024</v>
      </c>
      <c r="CV161" s="229"/>
      <c r="CW161" s="196">
        <f t="shared" si="159"/>
        <v>4712.9408600000024</v>
      </c>
      <c r="CX161" s="229"/>
      <c r="CY161" s="196">
        <f t="shared" si="160"/>
        <v>4712.9408600000024</v>
      </c>
      <c r="CZ161" s="229"/>
      <c r="DA161" s="196">
        <f t="shared" si="161"/>
        <v>4712.9408600000024</v>
      </c>
      <c r="DB161" s="229"/>
      <c r="DC161" s="196">
        <f t="shared" si="162"/>
        <v>4712.9408600000024</v>
      </c>
      <c r="DD161" s="229">
        <v>1000</v>
      </c>
      <c r="DE161" s="196">
        <f t="shared" si="164"/>
        <v>3712.9408600000024</v>
      </c>
      <c r="DF161" s="229"/>
      <c r="DG161" s="196">
        <f t="shared" si="165"/>
        <v>3712.9408600000024</v>
      </c>
      <c r="DH161" s="229">
        <v>1712.94</v>
      </c>
      <c r="DI161" s="196">
        <f t="shared" si="152"/>
        <v>2000.0008600000024</v>
      </c>
      <c r="DJ161" s="229"/>
      <c r="DK161" s="196">
        <f t="shared" si="219"/>
        <v>2000.0008600000024</v>
      </c>
      <c r="DL161" s="229"/>
      <c r="DM161" s="196">
        <f t="shared" si="220"/>
        <v>2000.0008600000024</v>
      </c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30"/>
        <v>1.0095693779904307</v>
      </c>
      <c r="G162" s="182">
        <v>4.22</v>
      </c>
      <c r="H162" s="185">
        <v>3570.0509999999999</v>
      </c>
      <c r="I162" s="121">
        <f t="shared" si="212"/>
        <v>417.97699999999986</v>
      </c>
      <c r="J162" s="122">
        <f t="shared" si="213"/>
        <v>1747.1438599999992</v>
      </c>
      <c r="K162" s="184">
        <v>4393.0020000000004</v>
      </c>
      <c r="L162" s="121">
        <f t="shared" si="214"/>
        <v>822.95100000000048</v>
      </c>
      <c r="M162" s="122">
        <f t="shared" si="215"/>
        <v>3736.1975400000024</v>
      </c>
      <c r="N162" s="122">
        <f t="shared" si="216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07"/>
        <v>0</v>
      </c>
      <c r="S162" s="122">
        <f t="shared" si="208"/>
        <v>0</v>
      </c>
      <c r="T162" s="122"/>
      <c r="U162" s="120">
        <f t="shared" si="166"/>
        <v>3732.5</v>
      </c>
      <c r="V162" s="121">
        <v>4393.0020000000004</v>
      </c>
      <c r="W162" s="121">
        <f t="shared" si="167"/>
        <v>0</v>
      </c>
      <c r="X162" s="122">
        <f t="shared" si="168"/>
        <v>0</v>
      </c>
      <c r="Y162" s="122"/>
      <c r="Z162" s="120">
        <f t="shared" si="169"/>
        <v>3732.5</v>
      </c>
      <c r="AA162" s="121">
        <f>VLOOKUP(B162,Лист3!$A$2:$C$175,3,FALSE)</f>
        <v>4393.0950000000003</v>
      </c>
      <c r="AB162" s="121">
        <f t="shared" si="222"/>
        <v>9.2999999999847205E-2</v>
      </c>
      <c r="AC162" s="122">
        <f t="shared" si="223"/>
        <v>0.42221999999930632</v>
      </c>
      <c r="AD162" s="122"/>
      <c r="AE162" s="120">
        <f t="shared" si="172"/>
        <v>3732.9222199999995</v>
      </c>
      <c r="AF162" s="121">
        <f>VLOOKUP(A162,Лист4!$A$2:$F$175,6,FALSE)</f>
        <v>4398.0990000000002</v>
      </c>
      <c r="AG162" s="121">
        <f t="shared" si="224"/>
        <v>5.0039999999999054</v>
      </c>
      <c r="AH162" s="122">
        <f t="shared" si="225"/>
        <v>22.718159999999571</v>
      </c>
      <c r="AI162" s="122"/>
      <c r="AJ162" s="120">
        <f t="shared" si="175"/>
        <v>3755.6403799999989</v>
      </c>
      <c r="AK162" s="121">
        <f>VLOOKUP(A162,Лист6!$A$2:$F$175,6,FALSE)</f>
        <v>4417.0649999999996</v>
      </c>
      <c r="AL162" s="121">
        <f t="shared" si="226"/>
        <v>18.96599999999944</v>
      </c>
      <c r="AM162" s="122">
        <f t="shared" si="227"/>
        <v>86.10563999999745</v>
      </c>
      <c r="AN162" s="122">
        <v>3740</v>
      </c>
      <c r="AO162" s="120">
        <f t="shared" si="178"/>
        <v>101.74601999999641</v>
      </c>
      <c r="AP162" s="123">
        <v>4625.0309999999999</v>
      </c>
      <c r="AQ162" s="121">
        <f t="shared" si="179"/>
        <v>207.96600000000035</v>
      </c>
      <c r="AR162" s="121">
        <f t="shared" si="180"/>
        <v>944.16564000000164</v>
      </c>
      <c r="AS162" s="121"/>
      <c r="AT162" s="120">
        <f t="shared" si="181"/>
        <v>1045.9116599999979</v>
      </c>
      <c r="AU162" s="123">
        <v>4786.0709999999999</v>
      </c>
      <c r="AV162" s="121">
        <f t="shared" si="182"/>
        <v>161.03999999999996</v>
      </c>
      <c r="AW162" s="122">
        <f t="shared" si="183"/>
        <v>731.12159999999983</v>
      </c>
      <c r="AX162" s="121"/>
      <c r="AY162" s="120">
        <f t="shared" si="184"/>
        <v>1777.0332599999979</v>
      </c>
      <c r="AZ162" s="123">
        <v>5193.0410000000002</v>
      </c>
      <c r="BA162" s="121">
        <f t="shared" si="229"/>
        <v>406.97000000000025</v>
      </c>
      <c r="BB162" s="122">
        <f t="shared" si="209"/>
        <v>1957.5257000000011</v>
      </c>
      <c r="BC162" s="121"/>
      <c r="BD162" s="120">
        <f t="shared" si="185"/>
        <v>3734.5589599999989</v>
      </c>
      <c r="BE162" s="123">
        <v>5352.009</v>
      </c>
      <c r="BF162" s="121">
        <f t="shared" si="186"/>
        <v>158.96799999999985</v>
      </c>
      <c r="BG162" s="122">
        <f t="shared" si="187"/>
        <v>764.6360799999992</v>
      </c>
      <c r="BH162" s="121"/>
      <c r="BI162" s="120">
        <f t="shared" si="188"/>
        <v>4499.1950399999978</v>
      </c>
      <c r="BJ162" s="123">
        <v>5500.0010000000002</v>
      </c>
      <c r="BK162" s="121">
        <f t="shared" si="189"/>
        <v>147.99200000000019</v>
      </c>
      <c r="BL162" s="122">
        <f t="shared" si="190"/>
        <v>711.84152000000086</v>
      </c>
      <c r="BM162" s="121">
        <v>945</v>
      </c>
      <c r="BN162" s="120">
        <f t="shared" si="191"/>
        <v>4266.0365599999986</v>
      </c>
      <c r="BO162" s="123">
        <v>5534.0209999999997</v>
      </c>
      <c r="BP162" s="121">
        <f t="shared" si="192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195"/>
        <v>4.0180000000000291</v>
      </c>
      <c r="BV162" s="122">
        <f t="shared" si="196"/>
        <v>19.326580000000138</v>
      </c>
      <c r="BW162" s="121"/>
      <c r="BX162" s="120">
        <f t="shared" si="197"/>
        <v>4448.9993399999967</v>
      </c>
      <c r="BY162" s="123">
        <v>5538.0389999999998</v>
      </c>
      <c r="BZ162" s="111">
        <f t="shared" si="163"/>
        <v>0</v>
      </c>
      <c r="CA162" s="122">
        <f t="shared" si="198"/>
        <v>0</v>
      </c>
      <c r="CB162" s="121">
        <v>4338</v>
      </c>
      <c r="CC162" s="120">
        <f t="shared" si="199"/>
        <v>110.99933999999666</v>
      </c>
      <c r="CD162" s="170">
        <v>5538.0389999999998</v>
      </c>
      <c r="CE162" s="111">
        <f t="shared" si="200"/>
        <v>0</v>
      </c>
      <c r="CF162" s="122">
        <f t="shared" si="201"/>
        <v>0</v>
      </c>
      <c r="CG162" s="121"/>
      <c r="CH162" s="152">
        <f t="shared" si="202"/>
        <v>110.99933999999666</v>
      </c>
      <c r="CI162" s="123"/>
      <c r="CJ162" s="111"/>
      <c r="CK162" s="122">
        <f t="shared" si="210"/>
        <v>0</v>
      </c>
      <c r="CL162" s="121"/>
      <c r="CM162" s="180">
        <f t="shared" si="211"/>
        <v>110.99933999999666</v>
      </c>
      <c r="CN162" s="121"/>
      <c r="CO162" s="196">
        <f t="shared" si="203"/>
        <v>110.99933999999666</v>
      </c>
      <c r="CP162" s="111"/>
      <c r="CQ162" s="196">
        <f t="shared" si="204"/>
        <v>110.99933999999666</v>
      </c>
      <c r="CR162" s="111"/>
      <c r="CS162" s="196">
        <f t="shared" si="205"/>
        <v>110.99933999999666</v>
      </c>
      <c r="CT162" s="111"/>
      <c r="CU162" s="196">
        <f t="shared" si="206"/>
        <v>110.99933999999666</v>
      </c>
      <c r="CV162" s="111"/>
      <c r="CW162" s="196">
        <f t="shared" si="159"/>
        <v>110.99933999999666</v>
      </c>
      <c r="CX162" s="111"/>
      <c r="CY162" s="196">
        <f t="shared" si="160"/>
        <v>110.99933999999666</v>
      </c>
      <c r="CZ162" s="111"/>
      <c r="DA162" s="196">
        <f t="shared" si="161"/>
        <v>110.99933999999666</v>
      </c>
      <c r="DB162" s="111"/>
      <c r="DC162" s="196">
        <f t="shared" si="162"/>
        <v>110.99933999999666</v>
      </c>
      <c r="DD162" s="111"/>
      <c r="DE162" s="196">
        <f t="shared" si="164"/>
        <v>110.99933999999666</v>
      </c>
      <c r="DF162" s="111"/>
      <c r="DG162" s="196">
        <f t="shared" si="165"/>
        <v>110.99933999999666</v>
      </c>
      <c r="DH162" s="111"/>
      <c r="DI162" s="196">
        <f t="shared" si="152"/>
        <v>110.99933999999666</v>
      </c>
      <c r="DJ162" s="111"/>
      <c r="DK162" s="196">
        <f t="shared" si="219"/>
        <v>110.99933999999666</v>
      </c>
      <c r="DL162" s="111"/>
      <c r="DM162" s="196">
        <f t="shared" si="220"/>
        <v>110.99933999999666</v>
      </c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30"/>
        <v>0</v>
      </c>
      <c r="G163" s="222">
        <v>0</v>
      </c>
      <c r="H163" s="223">
        <v>0</v>
      </c>
      <c r="I163" s="96">
        <f t="shared" si="212"/>
        <v>0</v>
      </c>
      <c r="J163" s="224">
        <f t="shared" si="213"/>
        <v>0</v>
      </c>
      <c r="K163" s="225">
        <v>0</v>
      </c>
      <c r="L163" s="96">
        <f t="shared" si="214"/>
        <v>0</v>
      </c>
      <c r="M163" s="224">
        <f t="shared" si="215"/>
        <v>0</v>
      </c>
      <c r="N163" s="224">
        <f t="shared" si="216"/>
        <v>0</v>
      </c>
      <c r="O163" s="224">
        <v>0</v>
      </c>
      <c r="P163" s="226">
        <f t="shared" si="217"/>
        <v>0</v>
      </c>
      <c r="Q163" s="96">
        <v>0</v>
      </c>
      <c r="R163" s="96">
        <f t="shared" si="207"/>
        <v>0</v>
      </c>
      <c r="S163" s="224">
        <f t="shared" si="208"/>
        <v>0</v>
      </c>
      <c r="T163" s="224"/>
      <c r="U163" s="226">
        <f t="shared" si="166"/>
        <v>0</v>
      </c>
      <c r="V163" s="96">
        <v>0</v>
      </c>
      <c r="W163" s="96">
        <f t="shared" si="167"/>
        <v>0</v>
      </c>
      <c r="X163" s="224">
        <f t="shared" si="168"/>
        <v>0</v>
      </c>
      <c r="Y163" s="224"/>
      <c r="Z163" s="226">
        <f t="shared" si="169"/>
        <v>0</v>
      </c>
      <c r="AA163" s="96">
        <f>VLOOKUP(B163,Лист3!$A$2:$C$175,3,FALSE)</f>
        <v>0</v>
      </c>
      <c r="AB163" s="96">
        <f t="shared" si="222"/>
        <v>0</v>
      </c>
      <c r="AC163" s="224">
        <f t="shared" si="223"/>
        <v>0</v>
      </c>
      <c r="AD163" s="224"/>
      <c r="AE163" s="226">
        <f t="shared" si="172"/>
        <v>0</v>
      </c>
      <c r="AF163" s="96">
        <f>VLOOKUP(A163,Лист4!$A$2:$F$175,6,FALSE)</f>
        <v>0</v>
      </c>
      <c r="AG163" s="96">
        <f t="shared" si="224"/>
        <v>0</v>
      </c>
      <c r="AH163" s="224">
        <f t="shared" si="225"/>
        <v>0</v>
      </c>
      <c r="AI163" s="224"/>
      <c r="AJ163" s="226">
        <f t="shared" si="175"/>
        <v>0</v>
      </c>
      <c r="AK163" s="96">
        <f>VLOOKUP(A163,Лист6!$A$2:$F$175,6,FALSE)</f>
        <v>0</v>
      </c>
      <c r="AL163" s="96">
        <f t="shared" si="226"/>
        <v>0</v>
      </c>
      <c r="AM163" s="224">
        <f t="shared" si="227"/>
        <v>0</v>
      </c>
      <c r="AN163" s="224"/>
      <c r="AO163" s="226">
        <f t="shared" si="178"/>
        <v>0</v>
      </c>
      <c r="AP163" s="91">
        <v>0</v>
      </c>
      <c r="AQ163" s="96">
        <f t="shared" si="179"/>
        <v>0</v>
      </c>
      <c r="AR163" s="96">
        <f t="shared" si="180"/>
        <v>0</v>
      </c>
      <c r="AS163" s="96"/>
      <c r="AT163" s="226">
        <f t="shared" si="181"/>
        <v>0</v>
      </c>
      <c r="AU163" s="91">
        <v>0</v>
      </c>
      <c r="AV163" s="96">
        <f t="shared" si="182"/>
        <v>0</v>
      </c>
      <c r="AW163" s="224">
        <f t="shared" si="183"/>
        <v>0</v>
      </c>
      <c r="AX163" s="96"/>
      <c r="AY163" s="226">
        <f t="shared" si="184"/>
        <v>0</v>
      </c>
      <c r="AZ163" s="91">
        <v>0</v>
      </c>
      <c r="BA163" s="96">
        <f t="shared" si="229"/>
        <v>0</v>
      </c>
      <c r="BB163" s="224">
        <f t="shared" si="209"/>
        <v>0</v>
      </c>
      <c r="BC163" s="96"/>
      <c r="BD163" s="226">
        <f t="shared" si="185"/>
        <v>0</v>
      </c>
      <c r="BE163" s="91">
        <v>0</v>
      </c>
      <c r="BF163" s="96">
        <f t="shared" si="186"/>
        <v>0</v>
      </c>
      <c r="BG163" s="224">
        <f t="shared" si="187"/>
        <v>0</v>
      </c>
      <c r="BH163" s="96"/>
      <c r="BI163" s="226">
        <f t="shared" si="188"/>
        <v>0</v>
      </c>
      <c r="BJ163" s="91">
        <v>0</v>
      </c>
      <c r="BK163" s="96">
        <f t="shared" si="189"/>
        <v>0</v>
      </c>
      <c r="BL163" s="224">
        <f t="shared" si="190"/>
        <v>0</v>
      </c>
      <c r="BM163" s="96"/>
      <c r="BN163" s="226">
        <f t="shared" si="191"/>
        <v>0</v>
      </c>
      <c r="BO163" s="91">
        <v>0</v>
      </c>
      <c r="BP163" s="96">
        <f t="shared" si="192"/>
        <v>0</v>
      </c>
      <c r="BQ163" s="224">
        <f t="shared" si="193"/>
        <v>0</v>
      </c>
      <c r="BR163" s="96"/>
      <c r="BS163" s="226">
        <f t="shared" si="194"/>
        <v>0</v>
      </c>
      <c r="BT163" s="91">
        <v>0</v>
      </c>
      <c r="BU163" s="96">
        <f t="shared" si="195"/>
        <v>0</v>
      </c>
      <c r="BV163" s="224">
        <f t="shared" si="196"/>
        <v>0</v>
      </c>
      <c r="BW163" s="96"/>
      <c r="BX163" s="226">
        <f t="shared" si="197"/>
        <v>0</v>
      </c>
      <c r="BY163" s="91"/>
      <c r="BZ163" s="217">
        <f t="shared" si="163"/>
        <v>0</v>
      </c>
      <c r="CA163" s="224">
        <f t="shared" si="198"/>
        <v>0</v>
      </c>
      <c r="CB163" s="96"/>
      <c r="CC163" s="226">
        <f t="shared" si="199"/>
        <v>0</v>
      </c>
      <c r="CD163" s="91">
        <v>0</v>
      </c>
      <c r="CE163" s="217">
        <f t="shared" si="200"/>
        <v>0</v>
      </c>
      <c r="CF163" s="224">
        <f t="shared" si="201"/>
        <v>0</v>
      </c>
      <c r="CG163" s="96"/>
      <c r="CH163" s="226">
        <f t="shared" si="202"/>
        <v>0</v>
      </c>
      <c r="CI163" s="91">
        <v>0</v>
      </c>
      <c r="CJ163" s="217">
        <f t="shared" si="218"/>
        <v>0</v>
      </c>
      <c r="CK163" s="224">
        <f t="shared" si="210"/>
        <v>0</v>
      </c>
      <c r="CL163" s="96"/>
      <c r="CM163" s="287">
        <f t="shared" si="211"/>
        <v>0</v>
      </c>
      <c r="CN163" s="217"/>
      <c r="CO163" s="289">
        <f t="shared" si="203"/>
        <v>0</v>
      </c>
      <c r="CP163" s="217"/>
      <c r="CQ163" s="289">
        <f t="shared" si="204"/>
        <v>0</v>
      </c>
      <c r="CR163" s="217"/>
      <c r="CS163" s="289">
        <f t="shared" si="205"/>
        <v>0</v>
      </c>
      <c r="CT163" s="217"/>
      <c r="CU163" s="289">
        <f t="shared" si="206"/>
        <v>0</v>
      </c>
      <c r="CV163" s="217"/>
      <c r="CW163" s="289">
        <f t="shared" si="159"/>
        <v>0</v>
      </c>
      <c r="CX163" s="217"/>
      <c r="CY163" s="289">
        <f t="shared" si="160"/>
        <v>0</v>
      </c>
      <c r="CZ163" s="217"/>
      <c r="DA163" s="289">
        <f t="shared" si="161"/>
        <v>0</v>
      </c>
      <c r="DB163" s="217"/>
      <c r="DC163" s="289">
        <f t="shared" si="162"/>
        <v>0</v>
      </c>
      <c r="DD163" s="217"/>
      <c r="DE163" s="289">
        <f t="shared" si="164"/>
        <v>0</v>
      </c>
      <c r="DF163" s="217"/>
      <c r="DG163" s="289">
        <f t="shared" si="165"/>
        <v>0</v>
      </c>
      <c r="DH163" s="217"/>
      <c r="DI163" s="289">
        <f t="shared" si="152"/>
        <v>0</v>
      </c>
      <c r="DJ163" s="217"/>
      <c r="DK163" s="289">
        <f t="shared" si="219"/>
        <v>0</v>
      </c>
      <c r="DL163" s="217"/>
      <c r="DM163" s="289">
        <f t="shared" si="220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30"/>
        <v>14.026315789473685</v>
      </c>
      <c r="G164" s="182">
        <v>58.63</v>
      </c>
      <c r="H164" s="183">
        <v>696.07299999999998</v>
      </c>
      <c r="I164" s="121">
        <f t="shared" si="212"/>
        <v>287.02599999999995</v>
      </c>
      <c r="J164" s="122">
        <f t="shared" si="213"/>
        <v>1199.7686799999997</v>
      </c>
      <c r="K164" s="184">
        <v>2501.038</v>
      </c>
      <c r="L164" s="121">
        <f t="shared" si="214"/>
        <v>1804.9650000000001</v>
      </c>
      <c r="M164" s="122">
        <f t="shared" si="215"/>
        <v>8194.5411000000004</v>
      </c>
      <c r="N164" s="122">
        <f t="shared" si="216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07"/>
        <v>871.0329999999999</v>
      </c>
      <c r="S164" s="122">
        <f t="shared" si="208"/>
        <v>3954.4898199999998</v>
      </c>
      <c r="T164" s="122"/>
      <c r="U164" s="120">
        <f t="shared" si="166"/>
        <v>11122.909820000001</v>
      </c>
      <c r="V164" s="121">
        <v>4153.098</v>
      </c>
      <c r="W164" s="121">
        <f t="shared" si="167"/>
        <v>781.02700000000004</v>
      </c>
      <c r="X164" s="122">
        <f t="shared" si="168"/>
        <v>3545.8625800000004</v>
      </c>
      <c r="Y164" s="122">
        <v>9000</v>
      </c>
      <c r="Z164" s="120">
        <f t="shared" si="169"/>
        <v>5668.7724000000017</v>
      </c>
      <c r="AA164" s="121">
        <f>VLOOKUP(B164,Лист3!$A$2:$C$175,3,FALSE)</f>
        <v>4594.058</v>
      </c>
      <c r="AB164" s="121">
        <f t="shared" si="222"/>
        <v>440.96000000000004</v>
      </c>
      <c r="AC164" s="122">
        <f t="shared" si="223"/>
        <v>2001.9584000000002</v>
      </c>
      <c r="AD164" s="122"/>
      <c r="AE164" s="120">
        <f t="shared" si="172"/>
        <v>7670.7308000000021</v>
      </c>
      <c r="AF164" s="121">
        <f>VLOOKUP(A164,Лист4!$A$2:$F$175,6,FALSE)</f>
        <v>4784.0810000000001</v>
      </c>
      <c r="AG164" s="121">
        <f t="shared" si="224"/>
        <v>190.02300000000014</v>
      </c>
      <c r="AH164" s="122">
        <f t="shared" si="225"/>
        <v>862.7044200000006</v>
      </c>
      <c r="AI164" s="122"/>
      <c r="AJ164" s="127">
        <f t="shared" si="175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09"/>
        <v>0</v>
      </c>
      <c r="BC164" s="121"/>
      <c r="BD164" s="120">
        <f>AY164</f>
        <v>8533.435220000003</v>
      </c>
      <c r="BE164" s="123"/>
      <c r="BF164" s="121"/>
      <c r="BG164" s="122">
        <f t="shared" si="187"/>
        <v>0</v>
      </c>
      <c r="BH164" s="121"/>
      <c r="BI164" s="120">
        <f>BD164</f>
        <v>8533.435220000003</v>
      </c>
      <c r="BJ164" s="123"/>
      <c r="BK164" s="121"/>
      <c r="BL164" s="122">
        <f t="shared" si="190"/>
        <v>0</v>
      </c>
      <c r="BM164" s="121"/>
      <c r="BN164" s="120">
        <f t="shared" si="191"/>
        <v>8533.435220000003</v>
      </c>
      <c r="BO164" s="123"/>
      <c r="BP164" s="121">
        <f t="shared" si="192"/>
        <v>0</v>
      </c>
      <c r="BQ164" s="122">
        <f t="shared" si="193"/>
        <v>0</v>
      </c>
      <c r="BR164" s="121"/>
      <c r="BS164" s="120">
        <f>BN164+BQ164-BR164</f>
        <v>8533.435220000003</v>
      </c>
      <c r="BT164" s="123"/>
      <c r="BU164" s="121">
        <f t="shared" si="195"/>
        <v>0</v>
      </c>
      <c r="BV164" s="122">
        <f t="shared" si="196"/>
        <v>0</v>
      </c>
      <c r="BW164" s="121"/>
      <c r="BX164" s="120">
        <f t="shared" si="197"/>
        <v>8533.435220000003</v>
      </c>
      <c r="BY164" s="123"/>
      <c r="BZ164" s="111">
        <f t="shared" si="163"/>
        <v>0</v>
      </c>
      <c r="CA164" s="122">
        <f t="shared" si="198"/>
        <v>0</v>
      </c>
      <c r="CB164" s="121"/>
      <c r="CC164" s="120">
        <f t="shared" si="199"/>
        <v>8533.435220000003</v>
      </c>
      <c r="CD164" s="123"/>
      <c r="CE164" s="111">
        <f t="shared" si="200"/>
        <v>0</v>
      </c>
      <c r="CF164" s="122">
        <f t="shared" si="201"/>
        <v>0</v>
      </c>
      <c r="CG164" s="121"/>
      <c r="CH164" s="120">
        <f t="shared" si="202"/>
        <v>8533.435220000003</v>
      </c>
      <c r="CI164" s="123"/>
      <c r="CJ164" s="111">
        <f t="shared" si="218"/>
        <v>0</v>
      </c>
      <c r="CK164" s="122">
        <f t="shared" si="210"/>
        <v>0</v>
      </c>
      <c r="CL164" s="121"/>
      <c r="CM164" s="120">
        <f t="shared" si="211"/>
        <v>8533.435220000003</v>
      </c>
      <c r="CN164" s="121"/>
      <c r="CO164" s="196">
        <f t="shared" si="203"/>
        <v>8533.435220000003</v>
      </c>
      <c r="CP164" s="111">
        <v>8533</v>
      </c>
      <c r="CQ164" s="196">
        <f t="shared" si="204"/>
        <v>0.43522000000302796</v>
      </c>
      <c r="CR164" s="111"/>
      <c r="CS164" s="196">
        <f t="shared" si="205"/>
        <v>0.43522000000302796</v>
      </c>
      <c r="CT164" s="111"/>
      <c r="CU164" s="196">
        <f t="shared" si="206"/>
        <v>0.43522000000302796</v>
      </c>
      <c r="CV164" s="111"/>
      <c r="CW164" s="196">
        <f t="shared" si="159"/>
        <v>0.43522000000302796</v>
      </c>
      <c r="CX164" s="111"/>
      <c r="CY164" s="196">
        <f t="shared" si="160"/>
        <v>0.43522000000302796</v>
      </c>
      <c r="CZ164" s="111"/>
      <c r="DA164" s="196">
        <f t="shared" si="161"/>
        <v>0.43522000000302796</v>
      </c>
      <c r="DB164" s="111"/>
      <c r="DC164" s="196">
        <f t="shared" si="162"/>
        <v>0.43522000000302796</v>
      </c>
      <c r="DD164" s="111"/>
      <c r="DE164" s="196">
        <f t="shared" si="164"/>
        <v>0.43522000000302796</v>
      </c>
      <c r="DF164" s="111"/>
      <c r="DG164" s="196">
        <f t="shared" si="165"/>
        <v>0.43522000000302796</v>
      </c>
      <c r="DH164" s="111"/>
      <c r="DI164" s="196">
        <f t="shared" si="152"/>
        <v>0.43522000000302796</v>
      </c>
      <c r="DJ164" s="111"/>
      <c r="DK164" s="196">
        <f t="shared" si="219"/>
        <v>0.43522000000302796</v>
      </c>
      <c r="DL164" s="111"/>
      <c r="DM164" s="196">
        <f t="shared" si="220"/>
        <v>0.43522000000302796</v>
      </c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30"/>
        <v>0</v>
      </c>
      <c r="G165" s="182">
        <v>0</v>
      </c>
      <c r="H165" s="183">
        <v>30.073</v>
      </c>
      <c r="I165" s="121">
        <f t="shared" si="212"/>
        <v>10.977</v>
      </c>
      <c r="J165" s="122">
        <f t="shared" si="213"/>
        <v>45.883859999999999</v>
      </c>
      <c r="K165" s="184">
        <v>43.033999999999999</v>
      </c>
      <c r="L165" s="121">
        <f t="shared" si="214"/>
        <v>12.960999999999999</v>
      </c>
      <c r="M165" s="122">
        <f t="shared" si="215"/>
        <v>58.842939999999992</v>
      </c>
      <c r="N165" s="122">
        <f t="shared" si="216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07"/>
        <v>5.000000000002558E-3</v>
      </c>
      <c r="S165" s="122">
        <f t="shared" si="208"/>
        <v>2.2700000000011614E-2</v>
      </c>
      <c r="T165" s="122"/>
      <c r="U165" s="120">
        <f t="shared" si="166"/>
        <v>104.69270000000002</v>
      </c>
      <c r="V165" s="121">
        <v>43.039000000000001</v>
      </c>
      <c r="W165" s="121">
        <f t="shared" si="167"/>
        <v>0</v>
      </c>
      <c r="X165" s="122">
        <f t="shared" si="168"/>
        <v>0</v>
      </c>
      <c r="Y165" s="122"/>
      <c r="Z165" s="120">
        <f t="shared" si="169"/>
        <v>104.69270000000002</v>
      </c>
      <c r="AA165" s="121">
        <f>VLOOKUP(B165,Лист3!$A$2:$C$175,3,FALSE)</f>
        <v>43.042999999999999</v>
      </c>
      <c r="AB165" s="121">
        <f t="shared" si="222"/>
        <v>3.9999999999977831E-3</v>
      </c>
      <c r="AC165" s="122">
        <f t="shared" si="223"/>
        <v>1.8159999999989934E-2</v>
      </c>
      <c r="AD165" s="122">
        <v>104.69</v>
      </c>
      <c r="AE165" s="120">
        <f t="shared" si="172"/>
        <v>2.0860000000013201E-2</v>
      </c>
      <c r="AF165" s="121">
        <f>VLOOKUP(A165,Лист4!$A$2:$F$175,6,FALSE)</f>
        <v>43.042999999999999</v>
      </c>
      <c r="AG165" s="121">
        <f t="shared" si="224"/>
        <v>0</v>
      </c>
      <c r="AH165" s="122">
        <f t="shared" si="225"/>
        <v>0</v>
      </c>
      <c r="AI165" s="122"/>
      <c r="AJ165" s="120">
        <f t="shared" si="175"/>
        <v>2.0860000000013201E-2</v>
      </c>
      <c r="AK165" s="121">
        <f>VLOOKUP(A165,Лист6!$A$2:$F$175,6,FALSE)</f>
        <v>43.042999999999999</v>
      </c>
      <c r="AL165" s="121">
        <f t="shared" si="226"/>
        <v>0</v>
      </c>
      <c r="AM165" s="122">
        <f t="shared" si="227"/>
        <v>0</v>
      </c>
      <c r="AN165" s="122"/>
      <c r="AO165" s="120">
        <f t="shared" si="178"/>
        <v>2.0860000000013201E-2</v>
      </c>
      <c r="AP165" s="123">
        <v>49.054000000000002</v>
      </c>
      <c r="AQ165" s="121">
        <f t="shared" si="179"/>
        <v>6.0110000000000028</v>
      </c>
      <c r="AR165" s="121">
        <f t="shared" si="180"/>
        <v>27.289940000000012</v>
      </c>
      <c r="AS165" s="121"/>
      <c r="AT165" s="120">
        <f t="shared" si="181"/>
        <v>27.310800000000025</v>
      </c>
      <c r="AU165" s="123">
        <v>56.075000000000003</v>
      </c>
      <c r="AV165" s="121">
        <f t="shared" si="182"/>
        <v>7.0210000000000008</v>
      </c>
      <c r="AW165" s="122">
        <f t="shared" si="183"/>
        <v>31.875340000000005</v>
      </c>
      <c r="AX165" s="121"/>
      <c r="AY165" s="120">
        <f t="shared" si="184"/>
        <v>59.18614000000003</v>
      </c>
      <c r="AZ165" s="170">
        <v>56</v>
      </c>
      <c r="BA165" s="121">
        <f t="shared" si="229"/>
        <v>-7.5000000000002842E-2</v>
      </c>
      <c r="BB165" s="122">
        <f t="shared" si="209"/>
        <v>-0.36075000000001362</v>
      </c>
      <c r="BC165" s="121"/>
      <c r="BD165" s="144">
        <f t="shared" si="185"/>
        <v>58.82539000000002</v>
      </c>
      <c r="BE165" s="123"/>
      <c r="BF165" s="121"/>
      <c r="BG165" s="122">
        <f t="shared" si="187"/>
        <v>0</v>
      </c>
      <c r="BH165" s="121"/>
      <c r="BI165" s="120">
        <f t="shared" si="188"/>
        <v>58.82539000000002</v>
      </c>
      <c r="BJ165" s="123"/>
      <c r="BK165" s="121">
        <f t="shared" si="189"/>
        <v>0</v>
      </c>
      <c r="BL165" s="122">
        <f t="shared" si="190"/>
        <v>0</v>
      </c>
      <c r="BM165" s="121"/>
      <c r="BN165" s="196">
        <f t="shared" si="191"/>
        <v>58.82539000000002</v>
      </c>
      <c r="BO165" s="123"/>
      <c r="BP165" s="121">
        <f t="shared" si="192"/>
        <v>0</v>
      </c>
      <c r="BQ165" s="122">
        <f t="shared" si="193"/>
        <v>0</v>
      </c>
      <c r="BR165" s="121"/>
      <c r="BS165" s="120">
        <f t="shared" si="194"/>
        <v>58.82539000000002</v>
      </c>
      <c r="BT165" s="123"/>
      <c r="BU165" s="121">
        <f t="shared" si="195"/>
        <v>0</v>
      </c>
      <c r="BV165" s="122">
        <f t="shared" si="196"/>
        <v>0</v>
      </c>
      <c r="BW165" s="121">
        <v>269</v>
      </c>
      <c r="BX165" s="120">
        <f t="shared" si="197"/>
        <v>-210.17460999999997</v>
      </c>
      <c r="BY165" s="123"/>
      <c r="BZ165" s="111">
        <f t="shared" si="163"/>
        <v>0</v>
      </c>
      <c r="CA165" s="122">
        <f t="shared" si="198"/>
        <v>0</v>
      </c>
      <c r="CB165" s="121"/>
      <c r="CC165" s="120">
        <f t="shared" si="199"/>
        <v>-210.17460999999997</v>
      </c>
      <c r="CD165" s="123"/>
      <c r="CE165" s="111">
        <f t="shared" si="200"/>
        <v>0</v>
      </c>
      <c r="CF165" s="122">
        <f t="shared" si="201"/>
        <v>0</v>
      </c>
      <c r="CG165" s="121"/>
      <c r="CH165" s="120">
        <f t="shared" si="202"/>
        <v>-210.17460999999997</v>
      </c>
      <c r="CI165" s="123"/>
      <c r="CJ165" s="111">
        <f t="shared" si="218"/>
        <v>0</v>
      </c>
      <c r="CK165" s="122">
        <f t="shared" si="210"/>
        <v>0</v>
      </c>
      <c r="CL165" s="121"/>
      <c r="CM165" s="120">
        <f t="shared" si="211"/>
        <v>-210.17460999999997</v>
      </c>
      <c r="CN165" s="121"/>
      <c r="CO165" s="152">
        <f t="shared" si="203"/>
        <v>-210.17460999999997</v>
      </c>
      <c r="CP165" s="121"/>
      <c r="CQ165" s="152">
        <f t="shared" si="204"/>
        <v>-210.17460999999997</v>
      </c>
      <c r="CR165" s="121"/>
      <c r="CS165" s="196">
        <f t="shared" si="205"/>
        <v>-210.17460999999997</v>
      </c>
      <c r="CT165" s="121"/>
      <c r="CU165" s="196">
        <f t="shared" si="206"/>
        <v>-210.17460999999997</v>
      </c>
      <c r="CV165" s="121"/>
      <c r="CW165" s="196">
        <f t="shared" si="159"/>
        <v>-210.17460999999997</v>
      </c>
      <c r="CX165" s="121"/>
      <c r="CY165" s="196">
        <f t="shared" si="160"/>
        <v>-210.17460999999997</v>
      </c>
      <c r="CZ165" s="121"/>
      <c r="DA165" s="196">
        <f t="shared" si="161"/>
        <v>-210.17460999999997</v>
      </c>
      <c r="DB165" s="121"/>
      <c r="DC165" s="196">
        <f t="shared" si="162"/>
        <v>-210.17460999999997</v>
      </c>
      <c r="DD165" s="121"/>
      <c r="DE165" s="196">
        <f t="shared" ref="DE165:DE181" si="231">DC165-DD165</f>
        <v>-210.17460999999997</v>
      </c>
      <c r="DF165" s="121"/>
      <c r="DG165" s="196">
        <f t="shared" ref="DG165:DG181" si="232">DE165-DF165</f>
        <v>-210.17460999999997</v>
      </c>
      <c r="DH165" s="121"/>
      <c r="DI165" s="196">
        <f t="shared" si="152"/>
        <v>-210.17460999999997</v>
      </c>
      <c r="DJ165" s="121"/>
      <c r="DK165" s="196">
        <f t="shared" si="219"/>
        <v>-210.17460999999997</v>
      </c>
      <c r="DL165" s="121"/>
      <c r="DM165" s="196">
        <f t="shared" si="220"/>
        <v>-210.17460999999997</v>
      </c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30"/>
        <v>7.6555023923444987E-2</v>
      </c>
      <c r="G166" s="182">
        <v>0.32</v>
      </c>
      <c r="H166" s="183">
        <v>186.018</v>
      </c>
      <c r="I166" s="121">
        <f t="shared" si="212"/>
        <v>22.920999999999992</v>
      </c>
      <c r="J166" s="122">
        <f t="shared" si="213"/>
        <v>95.809779999999961</v>
      </c>
      <c r="K166" s="184">
        <v>191.04400000000001</v>
      </c>
      <c r="L166" s="121">
        <f t="shared" si="214"/>
        <v>5.0260000000000105</v>
      </c>
      <c r="M166" s="122">
        <f t="shared" si="215"/>
        <v>22.818040000000046</v>
      </c>
      <c r="N166" s="122">
        <f t="shared" si="216"/>
        <v>118.94782000000001</v>
      </c>
      <c r="O166" s="122">
        <v>0</v>
      </c>
      <c r="P166" s="120">
        <f t="shared" si="217"/>
        <v>-827.27218000000005</v>
      </c>
      <c r="Q166" s="121">
        <v>191.04400000000001</v>
      </c>
      <c r="R166" s="121">
        <f t="shared" si="207"/>
        <v>0</v>
      </c>
      <c r="S166" s="122">
        <f t="shared" si="208"/>
        <v>0</v>
      </c>
      <c r="T166" s="122"/>
      <c r="U166" s="120">
        <f t="shared" si="166"/>
        <v>-827.27218000000005</v>
      </c>
      <c r="V166" s="121">
        <v>191.04400000000001</v>
      </c>
      <c r="W166" s="121">
        <f t="shared" si="167"/>
        <v>0</v>
      </c>
      <c r="X166" s="122">
        <f t="shared" si="168"/>
        <v>0</v>
      </c>
      <c r="Y166" s="122"/>
      <c r="Z166" s="120">
        <f t="shared" si="169"/>
        <v>-827.27218000000005</v>
      </c>
      <c r="AA166" s="121">
        <f>VLOOKUP(B166,Лист3!$A$2:$C$175,3,FALSE)</f>
        <v>195.012</v>
      </c>
      <c r="AB166" s="121">
        <f t="shared" si="222"/>
        <v>3.9679999999999893</v>
      </c>
      <c r="AC166" s="122">
        <f t="shared" si="223"/>
        <v>18.014719999999951</v>
      </c>
      <c r="AD166" s="122"/>
      <c r="AE166" s="120">
        <f t="shared" si="172"/>
        <v>-809.25746000000015</v>
      </c>
      <c r="AF166" s="121">
        <f>VLOOKUP(A166,Лист4!$A$2:$F$175,6,FALSE)</f>
        <v>195.012</v>
      </c>
      <c r="AG166" s="121">
        <f t="shared" si="224"/>
        <v>0</v>
      </c>
      <c r="AH166" s="122">
        <f t="shared" si="225"/>
        <v>0</v>
      </c>
      <c r="AI166" s="122"/>
      <c r="AJ166" s="120">
        <f t="shared" si="175"/>
        <v>-809.25746000000015</v>
      </c>
      <c r="AK166" s="121">
        <f>VLOOKUP(A166,Лист6!$A$2:$F$175,6,FALSE)</f>
        <v>195.01300000000001</v>
      </c>
      <c r="AL166" s="121">
        <f t="shared" si="226"/>
        <v>1.0000000000047748E-3</v>
      </c>
      <c r="AM166" s="122">
        <f t="shared" si="227"/>
        <v>4.5400000000216777E-3</v>
      </c>
      <c r="AN166" s="122"/>
      <c r="AO166" s="120">
        <f t="shared" si="178"/>
        <v>-809.25292000000013</v>
      </c>
      <c r="AP166" s="123">
        <v>195.01300000000001</v>
      </c>
      <c r="AQ166" s="121">
        <f t="shared" si="179"/>
        <v>0</v>
      </c>
      <c r="AR166" s="121">
        <f t="shared" si="180"/>
        <v>0</v>
      </c>
      <c r="AS166" s="121"/>
      <c r="AT166" s="120">
        <f t="shared" si="181"/>
        <v>-809.25292000000013</v>
      </c>
      <c r="AU166" s="123">
        <v>195.01300000000001</v>
      </c>
      <c r="AV166" s="121">
        <f t="shared" si="182"/>
        <v>0</v>
      </c>
      <c r="AW166" s="122">
        <f t="shared" si="183"/>
        <v>0</v>
      </c>
      <c r="AX166" s="121"/>
      <c r="AY166" s="120">
        <f t="shared" si="184"/>
        <v>-809.25292000000013</v>
      </c>
      <c r="AZ166" s="123">
        <v>196.09</v>
      </c>
      <c r="BA166" s="121">
        <f t="shared" si="229"/>
        <v>1.0769999999999982</v>
      </c>
      <c r="BB166" s="122">
        <f t="shared" si="209"/>
        <v>5.180369999999991</v>
      </c>
      <c r="BC166" s="121"/>
      <c r="BD166" s="120">
        <f t="shared" si="185"/>
        <v>-804.07255000000009</v>
      </c>
      <c r="BE166" s="123">
        <v>196.09</v>
      </c>
      <c r="BF166" s="121">
        <f t="shared" si="186"/>
        <v>0</v>
      </c>
      <c r="BG166" s="122">
        <f t="shared" si="187"/>
        <v>0</v>
      </c>
      <c r="BH166" s="121"/>
      <c r="BI166" s="120">
        <f t="shared" si="188"/>
        <v>-804.07255000000009</v>
      </c>
      <c r="BJ166" s="123">
        <v>197.00800000000001</v>
      </c>
      <c r="BK166" s="121">
        <f t="shared" si="189"/>
        <v>0.91800000000000637</v>
      </c>
      <c r="BL166" s="122">
        <f t="shared" si="190"/>
        <v>4.4155800000000305</v>
      </c>
      <c r="BM166" s="121"/>
      <c r="BN166" s="120">
        <f t="shared" si="191"/>
        <v>-799.65697000000011</v>
      </c>
      <c r="BO166" s="192">
        <v>202.02</v>
      </c>
      <c r="BP166" s="121">
        <f t="shared" si="192"/>
        <v>5.0120000000000005</v>
      </c>
      <c r="BQ166" s="122">
        <f t="shared" si="193"/>
        <v>24.10772</v>
      </c>
      <c r="BR166" s="121"/>
      <c r="BS166" s="120">
        <f t="shared" si="194"/>
        <v>-775.54925000000014</v>
      </c>
      <c r="BT166" s="123">
        <v>202.02</v>
      </c>
      <c r="BU166" s="121">
        <f t="shared" si="195"/>
        <v>0</v>
      </c>
      <c r="BV166" s="122">
        <f t="shared" si="196"/>
        <v>0</v>
      </c>
      <c r="BW166" s="121"/>
      <c r="BX166" s="120">
        <f t="shared" si="197"/>
        <v>-775.54925000000014</v>
      </c>
      <c r="BY166" s="123">
        <v>202.02</v>
      </c>
      <c r="BZ166" s="111">
        <f t="shared" si="163"/>
        <v>0</v>
      </c>
      <c r="CA166" s="122">
        <f t="shared" si="198"/>
        <v>0</v>
      </c>
      <c r="CB166" s="121"/>
      <c r="CC166" s="144">
        <f t="shared" si="199"/>
        <v>-775.54925000000014</v>
      </c>
      <c r="CD166" s="123"/>
      <c r="CE166" s="111"/>
      <c r="CF166" s="122">
        <f t="shared" si="201"/>
        <v>0</v>
      </c>
      <c r="CG166" s="121"/>
      <c r="CH166" s="120">
        <f t="shared" si="202"/>
        <v>-775.54925000000014</v>
      </c>
      <c r="CI166" s="123"/>
      <c r="CJ166" s="111">
        <f t="shared" si="218"/>
        <v>0</v>
      </c>
      <c r="CK166" s="122">
        <f t="shared" si="210"/>
        <v>0</v>
      </c>
      <c r="CL166" s="121"/>
      <c r="CM166" s="120">
        <f t="shared" si="211"/>
        <v>-775.54925000000014</v>
      </c>
      <c r="CN166" s="121"/>
      <c r="CO166" s="152">
        <f t="shared" si="203"/>
        <v>-775.54925000000014</v>
      </c>
      <c r="CP166" s="121"/>
      <c r="CQ166" s="152">
        <f t="shared" si="204"/>
        <v>-775.54925000000014</v>
      </c>
      <c r="CR166" s="121">
        <v>-775.55</v>
      </c>
      <c r="CS166" s="196">
        <f t="shared" si="205"/>
        <v>7.499999998117346E-4</v>
      </c>
      <c r="CT166" s="121"/>
      <c r="CU166" s="196">
        <f t="shared" si="206"/>
        <v>7.499999998117346E-4</v>
      </c>
      <c r="CV166" s="121"/>
      <c r="CW166" s="196">
        <f t="shared" si="159"/>
        <v>7.499999998117346E-4</v>
      </c>
      <c r="CX166" s="121"/>
      <c r="CY166" s="196">
        <f t="shared" si="160"/>
        <v>7.499999998117346E-4</v>
      </c>
      <c r="CZ166" s="121"/>
      <c r="DA166" s="196">
        <f t="shared" si="161"/>
        <v>7.499999998117346E-4</v>
      </c>
      <c r="DB166" s="121"/>
      <c r="DC166" s="196">
        <f t="shared" si="162"/>
        <v>7.499999998117346E-4</v>
      </c>
      <c r="DD166" s="121"/>
      <c r="DE166" s="196">
        <f t="shared" si="231"/>
        <v>7.499999998117346E-4</v>
      </c>
      <c r="DF166" s="121"/>
      <c r="DG166" s="196">
        <f t="shared" si="232"/>
        <v>7.499999998117346E-4</v>
      </c>
      <c r="DH166" s="121"/>
      <c r="DI166" s="196">
        <f t="shared" si="152"/>
        <v>7.499999998117346E-4</v>
      </c>
      <c r="DJ166" s="121"/>
      <c r="DK166" s="196">
        <f t="shared" si="219"/>
        <v>7.499999998117346E-4</v>
      </c>
      <c r="DL166" s="121"/>
      <c r="DM166" s="196">
        <f t="shared" si="220"/>
        <v>7.499999998117346E-4</v>
      </c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30"/>
        <v>1424.0885167464114</v>
      </c>
      <c r="G167" s="182">
        <v>5952.69</v>
      </c>
      <c r="H167" s="183">
        <v>8183.0789999999997</v>
      </c>
      <c r="I167" s="121">
        <f t="shared" si="212"/>
        <v>4013.9919999999993</v>
      </c>
      <c r="J167" s="122">
        <f t="shared" si="213"/>
        <v>16778.486559999998</v>
      </c>
      <c r="K167" s="184">
        <v>11636.013000000001</v>
      </c>
      <c r="L167" s="121">
        <f t="shared" si="214"/>
        <v>3452.9340000000011</v>
      </c>
      <c r="M167" s="122">
        <f t="shared" si="215"/>
        <v>15676.320360000005</v>
      </c>
      <c r="N167" s="122">
        <f t="shared" si="216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07"/>
        <v>1432</v>
      </c>
      <c r="S167" s="122">
        <f t="shared" si="208"/>
        <v>6501.28</v>
      </c>
      <c r="T167" s="122"/>
      <c r="U167" s="120">
        <f t="shared" si="166"/>
        <v>20175.3</v>
      </c>
      <c r="V167" s="121">
        <v>14049.03</v>
      </c>
      <c r="W167" s="121">
        <f t="shared" si="167"/>
        <v>981.01699999999983</v>
      </c>
      <c r="X167" s="122">
        <f t="shared" si="168"/>
        <v>4453.8171799999991</v>
      </c>
      <c r="Y167" s="122"/>
      <c r="Z167" s="120">
        <f t="shared" si="169"/>
        <v>24629.117179999997</v>
      </c>
      <c r="AA167" s="121">
        <f>VLOOKUP(B167,Лист3!$A$2:$C$175,3,FALSE)</f>
        <v>15412.014999999999</v>
      </c>
      <c r="AB167" s="121">
        <f t="shared" si="222"/>
        <v>1362.9849999999988</v>
      </c>
      <c r="AC167" s="122">
        <f t="shared" si="223"/>
        <v>6187.9518999999946</v>
      </c>
      <c r="AD167" s="122">
        <v>24650</v>
      </c>
      <c r="AE167" s="120">
        <f t="shared" si="172"/>
        <v>6167.0690799999938</v>
      </c>
      <c r="AF167" s="121">
        <f>VLOOKUP(A167,Лист4!$A$2:$F$175,6,FALSE)</f>
        <v>16742.087</v>
      </c>
      <c r="AG167" s="121">
        <f t="shared" si="224"/>
        <v>1330.0720000000001</v>
      </c>
      <c r="AH167" s="122">
        <f t="shared" si="225"/>
        <v>6038.5268800000003</v>
      </c>
      <c r="AI167" s="122"/>
      <c r="AJ167" s="120">
        <f t="shared" si="175"/>
        <v>12205.595959999995</v>
      </c>
      <c r="AK167" s="121">
        <f>VLOOKUP(A167,Лист6!$A$2:$F$175,6,FALSE)</f>
        <v>17970.064999999999</v>
      </c>
      <c r="AL167" s="121">
        <f t="shared" si="226"/>
        <v>1227.9779999999992</v>
      </c>
      <c r="AM167" s="122">
        <f t="shared" si="227"/>
        <v>5575.0201199999965</v>
      </c>
      <c r="AN167" s="122"/>
      <c r="AO167" s="120">
        <f t="shared" si="178"/>
        <v>17780.616079999993</v>
      </c>
      <c r="AP167" s="123">
        <v>18520.031999999999</v>
      </c>
      <c r="AQ167" s="121">
        <f t="shared" si="179"/>
        <v>549.96700000000055</v>
      </c>
      <c r="AR167" s="121">
        <f t="shared" si="180"/>
        <v>2496.8501800000026</v>
      </c>
      <c r="AS167" s="121">
        <f>10000+7000</f>
        <v>17000</v>
      </c>
      <c r="AT167" s="120">
        <f t="shared" si="181"/>
        <v>3277.4662599999938</v>
      </c>
      <c r="AU167" s="123">
        <v>19044.87</v>
      </c>
      <c r="AV167" s="121">
        <f t="shared" si="182"/>
        <v>524.83799999999974</v>
      </c>
      <c r="AW167" s="122">
        <f t="shared" si="183"/>
        <v>2382.7645199999988</v>
      </c>
      <c r="AX167" s="121"/>
      <c r="AY167" s="120">
        <f t="shared" si="184"/>
        <v>5660.2307799999926</v>
      </c>
      <c r="AZ167" s="123">
        <v>19630.039000000001</v>
      </c>
      <c r="BA167" s="121">
        <f t="shared" si="229"/>
        <v>585.16900000000169</v>
      </c>
      <c r="BB167" s="122">
        <f t="shared" si="209"/>
        <v>2814.6628900000078</v>
      </c>
      <c r="BC167" s="121"/>
      <c r="BD167" s="120">
        <f t="shared" si="185"/>
        <v>8474.8936700000013</v>
      </c>
      <c r="BE167" s="123">
        <v>20067.081999999999</v>
      </c>
      <c r="BF167" s="121">
        <f t="shared" si="186"/>
        <v>437.04299999999785</v>
      </c>
      <c r="BG167" s="122">
        <f t="shared" si="187"/>
        <v>2102.1768299999894</v>
      </c>
      <c r="BH167" s="121"/>
      <c r="BI167" s="120">
        <f t="shared" si="188"/>
        <v>10577.070499999991</v>
      </c>
      <c r="BJ167" s="170">
        <v>20226.046999999999</v>
      </c>
      <c r="BK167" s="121">
        <f t="shared" si="189"/>
        <v>158.96500000000015</v>
      </c>
      <c r="BL167" s="122">
        <f t="shared" si="190"/>
        <v>764.62165000000061</v>
      </c>
      <c r="BM167" s="121"/>
      <c r="BN167" s="152">
        <f t="shared" si="191"/>
        <v>11341.692149999992</v>
      </c>
      <c r="BO167" s="123"/>
      <c r="BP167" s="121"/>
      <c r="BQ167" s="122">
        <f t="shared" si="193"/>
        <v>0</v>
      </c>
      <c r="BR167" s="121"/>
      <c r="BS167" s="180">
        <f t="shared" si="194"/>
        <v>11341.692149999992</v>
      </c>
      <c r="BT167" s="123"/>
      <c r="BU167" s="121">
        <f t="shared" si="195"/>
        <v>0</v>
      </c>
      <c r="BV167" s="122">
        <f t="shared" si="196"/>
        <v>0</v>
      </c>
      <c r="BW167" s="121">
        <v>11000</v>
      </c>
      <c r="BX167" s="180">
        <f t="shared" si="197"/>
        <v>341.69214999999167</v>
      </c>
      <c r="BY167" s="123"/>
      <c r="BZ167" s="111">
        <f t="shared" si="163"/>
        <v>0</v>
      </c>
      <c r="CA167" s="122">
        <f t="shared" si="198"/>
        <v>0</v>
      </c>
      <c r="CB167" s="121"/>
      <c r="CC167" s="120">
        <f t="shared" si="199"/>
        <v>341.69214999999167</v>
      </c>
      <c r="CD167" s="123"/>
      <c r="CE167" s="111">
        <f t="shared" si="200"/>
        <v>0</v>
      </c>
      <c r="CF167" s="122">
        <f t="shared" si="201"/>
        <v>0</v>
      </c>
      <c r="CG167" s="121"/>
      <c r="CH167" s="120">
        <f t="shared" si="202"/>
        <v>341.69214999999167</v>
      </c>
      <c r="CI167" s="123"/>
      <c r="CJ167" s="111">
        <f t="shared" si="218"/>
        <v>0</v>
      </c>
      <c r="CK167" s="122">
        <f t="shared" si="210"/>
        <v>0</v>
      </c>
      <c r="CL167" s="121"/>
      <c r="CM167" s="152">
        <f t="shared" si="211"/>
        <v>341.69214999999167</v>
      </c>
      <c r="CN167" s="121"/>
      <c r="CO167" s="196">
        <f t="shared" si="203"/>
        <v>341.69214999999167</v>
      </c>
      <c r="CP167" s="111"/>
      <c r="CQ167" s="196">
        <f t="shared" si="204"/>
        <v>341.69214999999167</v>
      </c>
      <c r="CR167" s="111"/>
      <c r="CS167" s="196">
        <f t="shared" si="205"/>
        <v>341.69214999999167</v>
      </c>
      <c r="CT167" s="111"/>
      <c r="CU167" s="196">
        <f t="shared" si="206"/>
        <v>341.69214999999167</v>
      </c>
      <c r="CV167" s="111"/>
      <c r="CW167" s="196">
        <f t="shared" si="159"/>
        <v>341.69214999999167</v>
      </c>
      <c r="CX167" s="111"/>
      <c r="CY167" s="196">
        <f t="shared" si="160"/>
        <v>341.69214999999167</v>
      </c>
      <c r="CZ167" s="111"/>
      <c r="DA167" s="196">
        <f t="shared" si="161"/>
        <v>341.69214999999167</v>
      </c>
      <c r="DB167" s="111"/>
      <c r="DC167" s="196">
        <f t="shared" si="162"/>
        <v>341.69214999999167</v>
      </c>
      <c r="DD167" s="111"/>
      <c r="DE167" s="196">
        <f t="shared" si="231"/>
        <v>341.69214999999167</v>
      </c>
      <c r="DF167" s="111"/>
      <c r="DG167" s="196">
        <f t="shared" si="232"/>
        <v>341.69214999999167</v>
      </c>
      <c r="DH167" s="111"/>
      <c r="DI167" s="196">
        <f t="shared" si="152"/>
        <v>341.69214999999167</v>
      </c>
      <c r="DJ167" s="111"/>
      <c r="DK167" s="196">
        <f t="shared" si="219"/>
        <v>341.69214999999167</v>
      </c>
      <c r="DL167" s="111"/>
      <c r="DM167" s="196">
        <f t="shared" si="220"/>
        <v>341.69214999999167</v>
      </c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30"/>
        <v>0</v>
      </c>
      <c r="G168" s="222">
        <v>0</v>
      </c>
      <c r="H168" s="223">
        <v>42.067999999999998</v>
      </c>
      <c r="I168" s="96">
        <f t="shared" si="212"/>
        <v>1.0180000000000007</v>
      </c>
      <c r="J168" s="224">
        <f t="shared" si="213"/>
        <v>4.2552400000000024</v>
      </c>
      <c r="K168" s="225">
        <v>55.078000000000003</v>
      </c>
      <c r="L168" s="96">
        <f t="shared" si="214"/>
        <v>13.010000000000005</v>
      </c>
      <c r="M168" s="224">
        <f t="shared" si="215"/>
        <v>59.065400000000025</v>
      </c>
      <c r="N168" s="224">
        <f t="shared" si="216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07"/>
        <v>0</v>
      </c>
      <c r="S168" s="224">
        <f t="shared" si="208"/>
        <v>0</v>
      </c>
      <c r="T168" s="224">
        <v>2000</v>
      </c>
      <c r="U168" s="226">
        <f t="shared" si="166"/>
        <v>-5268.32</v>
      </c>
      <c r="V168" s="96">
        <v>55.078000000000003</v>
      </c>
      <c r="W168" s="96">
        <f t="shared" si="167"/>
        <v>0</v>
      </c>
      <c r="X168" s="224">
        <f t="shared" si="168"/>
        <v>0</v>
      </c>
      <c r="Y168" s="224"/>
      <c r="Z168" s="226">
        <f t="shared" si="169"/>
        <v>-5268.32</v>
      </c>
      <c r="AA168" s="96">
        <f>VLOOKUP(B168,Лист3!$A$2:$C$175,3,FALSE)</f>
        <v>55.078000000000003</v>
      </c>
      <c r="AB168" s="96">
        <f t="shared" si="222"/>
        <v>0</v>
      </c>
      <c r="AC168" s="224">
        <f t="shared" si="223"/>
        <v>0</v>
      </c>
      <c r="AD168" s="224"/>
      <c r="AE168" s="226">
        <f t="shared" si="172"/>
        <v>-5268.32</v>
      </c>
      <c r="AF168" s="96">
        <f>VLOOKUP(A168,Лист4!$A$2:$F$175,6,FALSE)</f>
        <v>55.078000000000003</v>
      </c>
      <c r="AG168" s="96">
        <f t="shared" si="224"/>
        <v>0</v>
      </c>
      <c r="AH168" s="224">
        <f t="shared" si="225"/>
        <v>0</v>
      </c>
      <c r="AI168" s="224"/>
      <c r="AJ168" s="226">
        <f t="shared" si="175"/>
        <v>-5268.32</v>
      </c>
      <c r="AK168" s="96">
        <f>VLOOKUP(A168,Лист6!$A$2:$F$175,6,FALSE)</f>
        <v>76.069999999999993</v>
      </c>
      <c r="AL168" s="96">
        <f t="shared" si="226"/>
        <v>20.99199999999999</v>
      </c>
      <c r="AM168" s="224">
        <f t="shared" si="227"/>
        <v>95.303679999999957</v>
      </c>
      <c r="AN168" s="224"/>
      <c r="AO168" s="226">
        <f t="shared" si="178"/>
        <v>-5173.0163199999997</v>
      </c>
      <c r="AP168" s="91">
        <v>82.028999999999996</v>
      </c>
      <c r="AQ168" s="96">
        <f t="shared" si="179"/>
        <v>5.9590000000000032</v>
      </c>
      <c r="AR168" s="96">
        <f t="shared" si="180"/>
        <v>27.053860000000014</v>
      </c>
      <c r="AS168" s="96"/>
      <c r="AT168" s="226">
        <f t="shared" si="181"/>
        <v>-5145.9624599999997</v>
      </c>
      <c r="AU168" s="91">
        <v>89.025999999999996</v>
      </c>
      <c r="AV168" s="96">
        <f t="shared" si="182"/>
        <v>6.9969999999999999</v>
      </c>
      <c r="AW168" s="224">
        <f t="shared" si="183"/>
        <v>31.766379999999998</v>
      </c>
      <c r="AX168" s="96"/>
      <c r="AY168" s="226">
        <f t="shared" si="184"/>
        <v>-5114.1960799999997</v>
      </c>
      <c r="AZ168" s="91">
        <v>105.053</v>
      </c>
      <c r="BA168" s="96">
        <f t="shared" si="229"/>
        <v>16.027000000000001</v>
      </c>
      <c r="BB168" s="224">
        <f t="shared" si="209"/>
        <v>77.089870000000005</v>
      </c>
      <c r="BC168" s="96"/>
      <c r="BD168" s="226">
        <f t="shared" si="185"/>
        <v>-5037.1062099999999</v>
      </c>
      <c r="BE168" s="91">
        <v>108.068</v>
      </c>
      <c r="BF168" s="96">
        <f t="shared" si="186"/>
        <v>3.0150000000000006</v>
      </c>
      <c r="BG168" s="224">
        <f t="shared" si="187"/>
        <v>14.502150000000002</v>
      </c>
      <c r="BH168" s="96"/>
      <c r="BI168" s="226">
        <f t="shared" si="188"/>
        <v>-5022.6040599999997</v>
      </c>
      <c r="BJ168" s="91">
        <v>108.068</v>
      </c>
      <c r="BK168" s="96">
        <f t="shared" si="189"/>
        <v>0</v>
      </c>
      <c r="BL168" s="224">
        <f t="shared" si="190"/>
        <v>0</v>
      </c>
      <c r="BM168" s="96"/>
      <c r="BN168" s="226">
        <f t="shared" si="191"/>
        <v>-5022.6040599999997</v>
      </c>
      <c r="BO168" s="91">
        <v>108.068</v>
      </c>
      <c r="BP168" s="96">
        <f t="shared" si="192"/>
        <v>0</v>
      </c>
      <c r="BQ168" s="224">
        <f t="shared" si="193"/>
        <v>0</v>
      </c>
      <c r="BR168" s="96"/>
      <c r="BS168" s="226">
        <f t="shared" si="194"/>
        <v>-5022.6040599999997</v>
      </c>
      <c r="BT168" s="91">
        <v>109.095</v>
      </c>
      <c r="BU168" s="96">
        <f t="shared" si="195"/>
        <v>1.027000000000001</v>
      </c>
      <c r="BV168" s="224">
        <f t="shared" si="196"/>
        <v>4.9398700000000044</v>
      </c>
      <c r="BW168" s="96"/>
      <c r="BX168" s="226">
        <f t="shared" si="197"/>
        <v>-5017.6641899999995</v>
      </c>
      <c r="BY168" s="91">
        <v>109.095</v>
      </c>
      <c r="BZ168" s="217">
        <f t="shared" si="163"/>
        <v>0</v>
      </c>
      <c r="CA168" s="224">
        <f t="shared" si="198"/>
        <v>0</v>
      </c>
      <c r="CB168" s="96"/>
      <c r="CC168" s="226">
        <f t="shared" si="199"/>
        <v>-5017.6641899999995</v>
      </c>
      <c r="CD168" s="91">
        <v>109.095</v>
      </c>
      <c r="CE168" s="217">
        <f t="shared" si="200"/>
        <v>0</v>
      </c>
      <c r="CF168" s="224">
        <f t="shared" si="201"/>
        <v>0</v>
      </c>
      <c r="CG168" s="96"/>
      <c r="CH168" s="226">
        <f t="shared" si="202"/>
        <v>-5017.6641899999995</v>
      </c>
      <c r="CI168" s="91">
        <v>109.095</v>
      </c>
      <c r="CJ168" s="217">
        <f t="shared" si="218"/>
        <v>0</v>
      </c>
      <c r="CK168" s="224">
        <f t="shared" si="210"/>
        <v>0</v>
      </c>
      <c r="CL168" s="96"/>
      <c r="CM168" s="226">
        <f t="shared" si="211"/>
        <v>-5017.6641899999995</v>
      </c>
      <c r="CN168" s="96"/>
      <c r="CO168" s="288">
        <f t="shared" si="203"/>
        <v>-5017.6641899999995</v>
      </c>
      <c r="CP168" s="96"/>
      <c r="CQ168" s="288">
        <f t="shared" si="204"/>
        <v>-5017.6641899999995</v>
      </c>
      <c r="CR168" s="96"/>
      <c r="CS168" s="289">
        <f t="shared" si="205"/>
        <v>-5017.6641899999995</v>
      </c>
      <c r="CT168" s="96"/>
      <c r="CU168" s="289">
        <f t="shared" si="206"/>
        <v>-5017.6641899999995</v>
      </c>
      <c r="CV168" s="96"/>
      <c r="CW168" s="289">
        <f t="shared" si="159"/>
        <v>-5017.6641899999995</v>
      </c>
      <c r="CX168" s="96"/>
      <c r="CY168" s="289">
        <f t="shared" si="160"/>
        <v>-5017.6641899999995</v>
      </c>
      <c r="CZ168" s="96"/>
      <c r="DA168" s="289">
        <f t="shared" si="161"/>
        <v>-5017.6641899999995</v>
      </c>
      <c r="DB168" s="96"/>
      <c r="DC168" s="289">
        <f t="shared" si="162"/>
        <v>-5017.6641899999995</v>
      </c>
      <c r="DD168" s="96"/>
      <c r="DE168" s="289">
        <f t="shared" si="231"/>
        <v>-5017.6641899999995</v>
      </c>
      <c r="DF168" s="96"/>
      <c r="DG168" s="289">
        <f t="shared" si="232"/>
        <v>-5017.6641899999995</v>
      </c>
      <c r="DH168" s="96"/>
      <c r="DI168" s="289">
        <f t="shared" si="152"/>
        <v>-5017.6641899999995</v>
      </c>
      <c r="DJ168" s="96"/>
      <c r="DK168" s="289">
        <f t="shared" si="219"/>
        <v>-5017.6641899999995</v>
      </c>
      <c r="DL168" s="96"/>
      <c r="DM168" s="289">
        <f t="shared" si="220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12"/>
        <v>0</v>
      </c>
      <c r="J169" s="224">
        <f t="shared" si="213"/>
        <v>0</v>
      </c>
      <c r="K169" s="225">
        <v>0</v>
      </c>
      <c r="L169" s="96">
        <f t="shared" si="214"/>
        <v>0</v>
      </c>
      <c r="M169" s="224">
        <f t="shared" si="215"/>
        <v>0</v>
      </c>
      <c r="N169" s="224">
        <f t="shared" si="216"/>
        <v>0</v>
      </c>
      <c r="O169" s="224">
        <v>0</v>
      </c>
      <c r="P169" s="226">
        <f t="shared" si="217"/>
        <v>0</v>
      </c>
      <c r="Q169" s="96">
        <v>0</v>
      </c>
      <c r="R169" s="96">
        <f t="shared" si="207"/>
        <v>0</v>
      </c>
      <c r="S169" s="224">
        <f t="shared" si="208"/>
        <v>0</v>
      </c>
      <c r="T169" s="224"/>
      <c r="U169" s="226">
        <f t="shared" si="166"/>
        <v>0</v>
      </c>
      <c r="V169" s="96">
        <v>0</v>
      </c>
      <c r="W169" s="96">
        <f t="shared" si="167"/>
        <v>0</v>
      </c>
      <c r="X169" s="224">
        <f t="shared" si="168"/>
        <v>0</v>
      </c>
      <c r="Y169" s="224"/>
      <c r="Z169" s="226">
        <f t="shared" si="169"/>
        <v>0</v>
      </c>
      <c r="AA169" s="96">
        <f>VLOOKUP(B169,Лист3!$A$2:$C$175,3,FALSE)</f>
        <v>0</v>
      </c>
      <c r="AB169" s="96">
        <f t="shared" si="222"/>
        <v>0</v>
      </c>
      <c r="AC169" s="224">
        <f t="shared" si="223"/>
        <v>0</v>
      </c>
      <c r="AD169" s="224"/>
      <c r="AE169" s="226">
        <f t="shared" si="172"/>
        <v>0</v>
      </c>
      <c r="AF169" s="96">
        <f>VLOOKUP(A169,Лист4!$A$2:$F$175,6,FALSE)</f>
        <v>0</v>
      </c>
      <c r="AG169" s="96">
        <f t="shared" si="224"/>
        <v>0</v>
      </c>
      <c r="AH169" s="224">
        <f t="shared" si="225"/>
        <v>0</v>
      </c>
      <c r="AI169" s="224"/>
      <c r="AJ169" s="226">
        <f t="shared" si="175"/>
        <v>0</v>
      </c>
      <c r="AK169" s="96">
        <f>VLOOKUP(A169,Лист6!$A$2:$F$175,6,FALSE)</f>
        <v>0</v>
      </c>
      <c r="AL169" s="96">
        <f t="shared" si="226"/>
        <v>0</v>
      </c>
      <c r="AM169" s="224">
        <f t="shared" si="227"/>
        <v>0</v>
      </c>
      <c r="AN169" s="224"/>
      <c r="AO169" s="226">
        <f t="shared" si="178"/>
        <v>0</v>
      </c>
      <c r="AP169" s="91">
        <v>1.2E-2</v>
      </c>
      <c r="AQ169" s="96">
        <f t="shared" si="179"/>
        <v>1.2E-2</v>
      </c>
      <c r="AR169" s="96">
        <f t="shared" si="180"/>
        <v>5.4480000000000001E-2</v>
      </c>
      <c r="AS169" s="96"/>
      <c r="AT169" s="226">
        <f t="shared" si="181"/>
        <v>5.4480000000000001E-2</v>
      </c>
      <c r="AU169" s="91">
        <v>4.0270000000000001</v>
      </c>
      <c r="AV169" s="96">
        <f t="shared" si="182"/>
        <v>4.0150000000000006</v>
      </c>
      <c r="AW169" s="224">
        <f t="shared" si="183"/>
        <v>18.228100000000001</v>
      </c>
      <c r="AX169" s="96"/>
      <c r="AY169" s="226">
        <f t="shared" si="184"/>
        <v>18.282580000000003</v>
      </c>
      <c r="AZ169" s="91">
        <v>11.06</v>
      </c>
      <c r="BA169" s="96">
        <f t="shared" si="229"/>
        <v>7.0330000000000004</v>
      </c>
      <c r="BB169" s="224">
        <f t="shared" si="209"/>
        <v>33.82873</v>
      </c>
      <c r="BC169" s="96"/>
      <c r="BD169" s="226">
        <f t="shared" si="185"/>
        <v>52.111310000000003</v>
      </c>
      <c r="BE169" s="91">
        <v>19.097999999999999</v>
      </c>
      <c r="BF169" s="96">
        <f t="shared" si="186"/>
        <v>8.0379999999999985</v>
      </c>
      <c r="BG169" s="224">
        <f t="shared" si="187"/>
        <v>38.662779999999991</v>
      </c>
      <c r="BH169" s="96"/>
      <c r="BI169" s="226">
        <f t="shared" si="188"/>
        <v>90.774090000000001</v>
      </c>
      <c r="BJ169" s="91">
        <v>29.013999999999999</v>
      </c>
      <c r="BK169" s="96">
        <f t="shared" si="189"/>
        <v>9.9160000000000004</v>
      </c>
      <c r="BL169" s="224">
        <f t="shared" si="190"/>
        <v>47.695959999999999</v>
      </c>
      <c r="BM169" s="96"/>
      <c r="BN169" s="226">
        <f t="shared" si="191"/>
        <v>138.47005000000001</v>
      </c>
      <c r="BO169" s="91">
        <v>30.021000000000001</v>
      </c>
      <c r="BP169" s="96">
        <f t="shared" si="192"/>
        <v>1.0070000000000014</v>
      </c>
      <c r="BQ169" s="224">
        <f t="shared" si="193"/>
        <v>4.8436700000000066</v>
      </c>
      <c r="BR169" s="96">
        <v>131</v>
      </c>
      <c r="BS169" s="226">
        <f t="shared" si="194"/>
        <v>12.313720000000018</v>
      </c>
      <c r="BT169" s="91">
        <v>30.021000000000001</v>
      </c>
      <c r="BU169" s="96">
        <f t="shared" si="195"/>
        <v>0</v>
      </c>
      <c r="BV169" s="224">
        <f t="shared" si="196"/>
        <v>0</v>
      </c>
      <c r="BW169" s="96"/>
      <c r="BX169" s="226">
        <f t="shared" si="197"/>
        <v>12.313720000000018</v>
      </c>
      <c r="BY169" s="91">
        <v>30.021000000000001</v>
      </c>
      <c r="BZ169" s="217">
        <f t="shared" si="163"/>
        <v>0</v>
      </c>
      <c r="CA169" s="224">
        <f t="shared" si="198"/>
        <v>0</v>
      </c>
      <c r="CB169" s="96"/>
      <c r="CC169" s="226">
        <f t="shared" si="199"/>
        <v>12.313720000000018</v>
      </c>
      <c r="CD169" s="91">
        <v>30.021000000000001</v>
      </c>
      <c r="CE169" s="217">
        <f t="shared" si="200"/>
        <v>0</v>
      </c>
      <c r="CF169" s="224">
        <f t="shared" si="201"/>
        <v>0</v>
      </c>
      <c r="CG169" s="96"/>
      <c r="CH169" s="226">
        <f t="shared" si="202"/>
        <v>12.313720000000018</v>
      </c>
      <c r="CI169" s="91">
        <v>30.021000000000001</v>
      </c>
      <c r="CJ169" s="217">
        <f t="shared" si="218"/>
        <v>0</v>
      </c>
      <c r="CK169" s="224">
        <f t="shared" si="210"/>
        <v>0</v>
      </c>
      <c r="CL169" s="96"/>
      <c r="CM169" s="287">
        <f t="shared" si="211"/>
        <v>12.313720000000018</v>
      </c>
      <c r="CN169" s="217"/>
      <c r="CO169" s="289">
        <f t="shared" si="203"/>
        <v>12.313720000000018</v>
      </c>
      <c r="CP169" s="217"/>
      <c r="CQ169" s="289">
        <f t="shared" si="204"/>
        <v>12.313720000000018</v>
      </c>
      <c r="CR169" s="217"/>
      <c r="CS169" s="289">
        <f t="shared" si="205"/>
        <v>12.313720000000018</v>
      </c>
      <c r="CT169" s="217"/>
      <c r="CU169" s="289">
        <f t="shared" si="206"/>
        <v>12.313720000000018</v>
      </c>
      <c r="CV169" s="217"/>
      <c r="CW169" s="289">
        <f t="shared" si="159"/>
        <v>12.313720000000018</v>
      </c>
      <c r="CX169" s="217"/>
      <c r="CY169" s="289">
        <f t="shared" si="160"/>
        <v>12.313720000000018</v>
      </c>
      <c r="CZ169" s="217"/>
      <c r="DA169" s="289">
        <f t="shared" si="161"/>
        <v>12.313720000000018</v>
      </c>
      <c r="DB169" s="217"/>
      <c r="DC169" s="289">
        <f t="shared" si="162"/>
        <v>12.313720000000018</v>
      </c>
      <c r="DD169" s="217"/>
      <c r="DE169" s="289">
        <f t="shared" si="231"/>
        <v>12.313720000000018</v>
      </c>
      <c r="DF169" s="217"/>
      <c r="DG169" s="289">
        <f t="shared" si="232"/>
        <v>12.313720000000018</v>
      </c>
      <c r="DH169" s="217"/>
      <c r="DI169" s="289">
        <f t="shared" si="152"/>
        <v>12.313720000000018</v>
      </c>
      <c r="DJ169" s="217"/>
      <c r="DK169" s="289">
        <f t="shared" si="219"/>
        <v>12.313720000000018</v>
      </c>
      <c r="DL169" s="217"/>
      <c r="DM169" s="289">
        <f t="shared" si="220"/>
        <v>12.313720000000018</v>
      </c>
    </row>
    <row r="170" spans="1:246" s="176" customFormat="1" ht="15.75" customHeight="1" thickBot="1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33">G170/4.18</f>
        <v>3.0334928229665072</v>
      </c>
      <c r="G170" s="189">
        <v>12.68</v>
      </c>
      <c r="H170" s="190">
        <v>0</v>
      </c>
      <c r="I170" s="148">
        <f t="shared" si="212"/>
        <v>0</v>
      </c>
      <c r="J170" s="174">
        <f t="shared" si="213"/>
        <v>0</v>
      </c>
      <c r="K170" s="191">
        <v>0</v>
      </c>
      <c r="L170" s="148">
        <f t="shared" si="214"/>
        <v>0</v>
      </c>
      <c r="M170" s="174">
        <f t="shared" si="215"/>
        <v>0</v>
      </c>
      <c r="N170" s="174">
        <f t="shared" si="216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07"/>
        <v>0</v>
      </c>
      <c r="S170" s="174">
        <f t="shared" si="208"/>
        <v>0</v>
      </c>
      <c r="T170" s="174"/>
      <c r="U170" s="120">
        <f t="shared" si="166"/>
        <v>129.91999999999999</v>
      </c>
      <c r="V170" s="148">
        <v>0</v>
      </c>
      <c r="W170" s="148">
        <f t="shared" si="167"/>
        <v>0</v>
      </c>
      <c r="X170" s="174">
        <f t="shared" si="168"/>
        <v>0</v>
      </c>
      <c r="Y170" s="174">
        <v>810.4</v>
      </c>
      <c r="Z170" s="120">
        <f t="shared" si="169"/>
        <v>-680.48</v>
      </c>
      <c r="AA170" s="148">
        <v>0</v>
      </c>
      <c r="AB170" s="148">
        <f t="shared" si="222"/>
        <v>0</v>
      </c>
      <c r="AC170" s="174">
        <f t="shared" si="223"/>
        <v>0</v>
      </c>
      <c r="AD170" s="174"/>
      <c r="AE170" s="120">
        <f t="shared" si="172"/>
        <v>-680.48</v>
      </c>
      <c r="AF170" s="121">
        <f>VLOOKUP(A170,Лист4!$A$2:$F$175,6,FALSE)</f>
        <v>0</v>
      </c>
      <c r="AG170" s="148">
        <f t="shared" si="224"/>
        <v>0</v>
      </c>
      <c r="AH170" s="174">
        <f t="shared" si="225"/>
        <v>0</v>
      </c>
      <c r="AI170" s="174"/>
      <c r="AJ170" s="120">
        <f t="shared" si="175"/>
        <v>-680.48</v>
      </c>
      <c r="AK170" s="121">
        <f>VLOOKUP(A170,Лист6!$A$2:$F$175,6,FALSE)</f>
        <v>0</v>
      </c>
      <c r="AL170" s="148">
        <f t="shared" si="226"/>
        <v>0</v>
      </c>
      <c r="AM170" s="174">
        <f t="shared" si="227"/>
        <v>0</v>
      </c>
      <c r="AN170" s="174"/>
      <c r="AO170" s="120">
        <f t="shared" si="178"/>
        <v>-680.48</v>
      </c>
      <c r="AP170" s="175">
        <v>0</v>
      </c>
      <c r="AQ170" s="121">
        <f t="shared" si="179"/>
        <v>0</v>
      </c>
      <c r="AR170" s="121">
        <f t="shared" si="180"/>
        <v>0</v>
      </c>
      <c r="AS170" s="121"/>
      <c r="AT170" s="128">
        <f t="shared" si="181"/>
        <v>-680.48</v>
      </c>
      <c r="AU170" s="175">
        <v>0</v>
      </c>
      <c r="AV170" s="121">
        <f t="shared" si="182"/>
        <v>0</v>
      </c>
      <c r="AW170" s="122">
        <f t="shared" si="183"/>
        <v>0</v>
      </c>
      <c r="AX170" s="121"/>
      <c r="AY170" s="120">
        <f t="shared" si="184"/>
        <v>-680.48</v>
      </c>
      <c r="AZ170" s="175">
        <v>0</v>
      </c>
      <c r="BA170" s="121">
        <f t="shared" si="229"/>
        <v>0</v>
      </c>
      <c r="BB170" s="122">
        <f t="shared" si="209"/>
        <v>0</v>
      </c>
      <c r="BC170" s="121"/>
      <c r="BD170" s="120">
        <f t="shared" si="185"/>
        <v>-680.48</v>
      </c>
      <c r="BE170" s="175">
        <v>0</v>
      </c>
      <c r="BF170" s="121">
        <f t="shared" si="186"/>
        <v>0</v>
      </c>
      <c r="BG170" s="122">
        <f t="shared" si="187"/>
        <v>0</v>
      </c>
      <c r="BH170" s="121"/>
      <c r="BI170" s="120">
        <f t="shared" si="188"/>
        <v>-680.48</v>
      </c>
      <c r="BJ170" s="175">
        <v>0</v>
      </c>
      <c r="BK170" s="121">
        <f t="shared" si="189"/>
        <v>0</v>
      </c>
      <c r="BL170" s="122">
        <f t="shared" si="190"/>
        <v>0</v>
      </c>
      <c r="BM170" s="121"/>
      <c r="BN170" s="120">
        <f t="shared" si="191"/>
        <v>-680.48</v>
      </c>
      <c r="BO170" s="175"/>
      <c r="BP170" s="121">
        <f t="shared" si="192"/>
        <v>0</v>
      </c>
      <c r="BQ170" s="122">
        <f t="shared" si="193"/>
        <v>0</v>
      </c>
      <c r="BR170" s="121"/>
      <c r="BS170" s="120">
        <f t="shared" si="194"/>
        <v>-680.48</v>
      </c>
      <c r="BT170" s="175"/>
      <c r="BU170" s="121">
        <f t="shared" si="195"/>
        <v>0</v>
      </c>
      <c r="BV170" s="122">
        <f t="shared" si="196"/>
        <v>0</v>
      </c>
      <c r="BW170" s="121"/>
      <c r="BX170" s="120">
        <f t="shared" si="197"/>
        <v>-680.48</v>
      </c>
      <c r="BY170" s="175"/>
      <c r="BZ170" s="111">
        <f t="shared" si="163"/>
        <v>0</v>
      </c>
      <c r="CA170" s="122">
        <f t="shared" si="198"/>
        <v>0</v>
      </c>
      <c r="CB170" s="121"/>
      <c r="CC170" s="120">
        <f t="shared" si="199"/>
        <v>-680.48</v>
      </c>
      <c r="CD170" s="175"/>
      <c r="CE170" s="111">
        <f t="shared" si="200"/>
        <v>0</v>
      </c>
      <c r="CF170" s="122">
        <f t="shared" si="201"/>
        <v>0</v>
      </c>
      <c r="CG170" s="121"/>
      <c r="CH170" s="120">
        <f t="shared" si="202"/>
        <v>-680.48</v>
      </c>
      <c r="CI170" s="175"/>
      <c r="CJ170" s="111">
        <f t="shared" si="218"/>
        <v>0</v>
      </c>
      <c r="CK170" s="122">
        <f t="shared" si="210"/>
        <v>0</v>
      </c>
      <c r="CL170" s="121"/>
      <c r="CM170" s="120">
        <f t="shared" si="211"/>
        <v>-680.48</v>
      </c>
      <c r="CN170" s="121"/>
      <c r="CO170" s="152">
        <f t="shared" si="203"/>
        <v>-680.48</v>
      </c>
      <c r="CP170" s="121"/>
      <c r="CQ170" s="152">
        <f t="shared" si="204"/>
        <v>-680.48</v>
      </c>
      <c r="CR170" s="121"/>
      <c r="CS170" s="196">
        <f t="shared" si="205"/>
        <v>-680.48</v>
      </c>
      <c r="CT170" s="121"/>
      <c r="CU170" s="196">
        <f t="shared" si="206"/>
        <v>-680.48</v>
      </c>
      <c r="CV170" s="121"/>
      <c r="CW170" s="196">
        <f t="shared" si="159"/>
        <v>-680.48</v>
      </c>
      <c r="CX170" s="121"/>
      <c r="CY170" s="196">
        <f t="shared" si="160"/>
        <v>-680.48</v>
      </c>
      <c r="CZ170" s="121"/>
      <c r="DA170" s="196">
        <f t="shared" si="161"/>
        <v>-680.48</v>
      </c>
      <c r="DB170" s="121"/>
      <c r="DC170" s="196">
        <f t="shared" si="162"/>
        <v>-680.48</v>
      </c>
      <c r="DD170" s="121"/>
      <c r="DE170" s="196">
        <f t="shared" si="231"/>
        <v>-680.48</v>
      </c>
      <c r="DF170" s="121"/>
      <c r="DG170" s="196">
        <f t="shared" si="232"/>
        <v>-680.48</v>
      </c>
      <c r="DH170" s="121"/>
      <c r="DI170" s="196">
        <f t="shared" ref="DI170:DI181" si="234">DG170-DH170</f>
        <v>-680.48</v>
      </c>
      <c r="DJ170" s="121"/>
      <c r="DK170" s="196">
        <f t="shared" si="219"/>
        <v>-680.48</v>
      </c>
      <c r="DL170" s="121"/>
      <c r="DM170" s="196">
        <f t="shared" si="220"/>
        <v>-680.48</v>
      </c>
      <c r="DN170" s="235"/>
      <c r="DO170" s="235"/>
      <c r="DP170" s="235"/>
      <c r="DQ170" s="235"/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33"/>
        <v>0</v>
      </c>
      <c r="G171" s="182">
        <v>0</v>
      </c>
      <c r="H171" s="183">
        <v>113</v>
      </c>
      <c r="I171" s="121">
        <f t="shared" si="212"/>
        <v>107.90600000000001</v>
      </c>
      <c r="J171" s="122">
        <f t="shared" si="213"/>
        <v>451.04707999999999</v>
      </c>
      <c r="K171" s="184">
        <v>195.05199999999999</v>
      </c>
      <c r="L171" s="121">
        <f t="shared" si="214"/>
        <v>82.051999999999992</v>
      </c>
      <c r="M171" s="122">
        <f t="shared" si="215"/>
        <v>372.51607999999999</v>
      </c>
      <c r="N171" s="122">
        <f t="shared" si="216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07"/>
        <v>0</v>
      </c>
      <c r="S171" s="122">
        <f t="shared" si="208"/>
        <v>0</v>
      </c>
      <c r="T171" s="122"/>
      <c r="U171" s="120">
        <f t="shared" si="166"/>
        <v>-1155.1500000000001</v>
      </c>
      <c r="V171" s="121">
        <v>195.05199999999999</v>
      </c>
      <c r="W171" s="121">
        <f t="shared" si="167"/>
        <v>0</v>
      </c>
      <c r="X171" s="122">
        <f t="shared" si="168"/>
        <v>0</v>
      </c>
      <c r="Y171" s="122"/>
      <c r="Z171" s="120">
        <f t="shared" si="169"/>
        <v>-1155.1500000000001</v>
      </c>
      <c r="AA171" s="121">
        <f>VLOOKUP(B171,Лист3!$A$2:$C$175,3,FALSE)</f>
        <v>195.05199999999999</v>
      </c>
      <c r="AB171" s="121">
        <f t="shared" si="222"/>
        <v>0</v>
      </c>
      <c r="AC171" s="122">
        <f t="shared" si="223"/>
        <v>0</v>
      </c>
      <c r="AD171" s="122"/>
      <c r="AE171" s="120">
        <f t="shared" si="172"/>
        <v>-1155.1500000000001</v>
      </c>
      <c r="AF171" s="121">
        <f>VLOOKUP(A171,Лист4!$A$2:$F$175,6,FALSE)</f>
        <v>195.05199999999999</v>
      </c>
      <c r="AG171" s="121">
        <f t="shared" si="224"/>
        <v>0</v>
      </c>
      <c r="AH171" s="122">
        <f t="shared" si="225"/>
        <v>0</v>
      </c>
      <c r="AI171" s="122"/>
      <c r="AJ171" s="120">
        <f t="shared" si="175"/>
        <v>-1155.1500000000001</v>
      </c>
      <c r="AK171" s="121">
        <f>VLOOKUP(A171,Лист6!$A$2:$F$175,6,FALSE)</f>
        <v>199.08600000000001</v>
      </c>
      <c r="AL171" s="121">
        <f t="shared" si="226"/>
        <v>4.0340000000000202</v>
      </c>
      <c r="AM171" s="122">
        <f t="shared" si="227"/>
        <v>18.314360000000093</v>
      </c>
      <c r="AN171" s="122"/>
      <c r="AO171" s="120">
        <f t="shared" si="178"/>
        <v>-1136.83564</v>
      </c>
      <c r="AP171" s="123">
        <v>219.06399999999999</v>
      </c>
      <c r="AQ171" s="121">
        <f t="shared" si="179"/>
        <v>19.97799999999998</v>
      </c>
      <c r="AR171" s="121">
        <f t="shared" si="180"/>
        <v>90.700119999999913</v>
      </c>
      <c r="AS171" s="121"/>
      <c r="AT171" s="120">
        <f t="shared" si="181"/>
        <v>-1046.13552</v>
      </c>
      <c r="AU171" s="123">
        <v>247.05600000000001</v>
      </c>
      <c r="AV171" s="121">
        <f t="shared" si="182"/>
        <v>27.992000000000019</v>
      </c>
      <c r="AW171" s="122">
        <f t="shared" si="183"/>
        <v>127.08368000000009</v>
      </c>
      <c r="AX171" s="121"/>
      <c r="AY171" s="120">
        <f t="shared" si="184"/>
        <v>-919.05183999999997</v>
      </c>
      <c r="AZ171" s="123">
        <v>257.05200000000002</v>
      </c>
      <c r="BA171" s="121">
        <f t="shared" si="229"/>
        <v>9.9960000000000093</v>
      </c>
      <c r="BB171" s="122">
        <f t="shared" si="209"/>
        <v>48.080760000000041</v>
      </c>
      <c r="BC171" s="121"/>
      <c r="BD171" s="120">
        <f t="shared" si="185"/>
        <v>-870.97107999999992</v>
      </c>
      <c r="BE171" s="170">
        <v>290.00900000000001</v>
      </c>
      <c r="BF171" s="121">
        <f t="shared" si="186"/>
        <v>32.956999999999994</v>
      </c>
      <c r="BG171" s="122">
        <f t="shared" si="187"/>
        <v>158.52316999999996</v>
      </c>
      <c r="BH171" s="121"/>
      <c r="BI171" s="157">
        <f t="shared" si="188"/>
        <v>-712.44790999999998</v>
      </c>
      <c r="BJ171" s="123"/>
      <c r="BK171" s="121"/>
      <c r="BL171" s="122">
        <f t="shared" si="190"/>
        <v>0</v>
      </c>
      <c r="BM171" s="121"/>
      <c r="BN171" s="120">
        <f t="shared" si="191"/>
        <v>-712.44790999999998</v>
      </c>
      <c r="BO171" s="123"/>
      <c r="BP171" s="121">
        <f t="shared" si="192"/>
        <v>0</v>
      </c>
      <c r="BQ171" s="122">
        <f t="shared" si="193"/>
        <v>0</v>
      </c>
      <c r="BR171" s="121"/>
      <c r="BS171" s="120">
        <f t="shared" si="194"/>
        <v>-712.44790999999998</v>
      </c>
      <c r="BT171" s="123"/>
      <c r="BU171" s="121">
        <f t="shared" si="195"/>
        <v>0</v>
      </c>
      <c r="BV171" s="122">
        <f t="shared" si="196"/>
        <v>0</v>
      </c>
      <c r="BW171" s="121"/>
      <c r="BX171" s="120">
        <f t="shared" si="197"/>
        <v>-712.44790999999998</v>
      </c>
      <c r="BY171" s="123"/>
      <c r="BZ171" s="111">
        <f t="shared" si="163"/>
        <v>0</v>
      </c>
      <c r="CA171" s="122">
        <f t="shared" si="198"/>
        <v>0</v>
      </c>
      <c r="CB171" s="121"/>
      <c r="CC171" s="120">
        <f t="shared" si="199"/>
        <v>-712.44790999999998</v>
      </c>
      <c r="CD171" s="123"/>
      <c r="CE171" s="111">
        <f t="shared" si="200"/>
        <v>0</v>
      </c>
      <c r="CF171" s="122">
        <f t="shared" si="201"/>
        <v>0</v>
      </c>
      <c r="CG171" s="121"/>
      <c r="CH171" s="120">
        <f t="shared" si="202"/>
        <v>-712.44790999999998</v>
      </c>
      <c r="CI171" s="123"/>
      <c r="CJ171" s="111">
        <f t="shared" si="218"/>
        <v>0</v>
      </c>
      <c r="CK171" s="122">
        <f t="shared" si="210"/>
        <v>0</v>
      </c>
      <c r="CL171" s="121"/>
      <c r="CM171" s="120">
        <f t="shared" si="211"/>
        <v>-712.44790999999998</v>
      </c>
      <c r="CN171" s="121"/>
      <c r="CO171" s="152">
        <f t="shared" si="203"/>
        <v>-712.44790999999998</v>
      </c>
      <c r="CP171" s="121"/>
      <c r="CQ171" s="152">
        <f t="shared" si="204"/>
        <v>-712.44790999999998</v>
      </c>
      <c r="CR171" s="121"/>
      <c r="CS171" s="196">
        <f t="shared" si="205"/>
        <v>-712.44790999999998</v>
      </c>
      <c r="CT171" s="121"/>
      <c r="CU171" s="196">
        <f t="shared" si="206"/>
        <v>-712.44790999999998</v>
      </c>
      <c r="CV171" s="121"/>
      <c r="CW171" s="196">
        <f t="shared" si="159"/>
        <v>-712.44790999999998</v>
      </c>
      <c r="CX171" s="121"/>
      <c r="CY171" s="196">
        <f t="shared" si="160"/>
        <v>-712.44790999999998</v>
      </c>
      <c r="CZ171" s="121"/>
      <c r="DA171" s="196">
        <f t="shared" si="161"/>
        <v>-712.44790999999998</v>
      </c>
      <c r="DB171" s="121"/>
      <c r="DC171" s="196">
        <f t="shared" si="162"/>
        <v>-712.44790999999998</v>
      </c>
      <c r="DD171" s="121">
        <v>-712.45</v>
      </c>
      <c r="DE171" s="196">
        <f t="shared" si="231"/>
        <v>2.0900000000665386E-3</v>
      </c>
      <c r="DF171" s="121"/>
      <c r="DG171" s="196">
        <f t="shared" si="232"/>
        <v>2.0900000000665386E-3</v>
      </c>
      <c r="DH171" s="121"/>
      <c r="DI171" s="196">
        <f t="shared" si="234"/>
        <v>2.0900000000665386E-3</v>
      </c>
      <c r="DJ171" s="121"/>
      <c r="DK171" s="196">
        <f t="shared" si="219"/>
        <v>2.0900000000665386E-3</v>
      </c>
      <c r="DL171" s="121"/>
      <c r="DM171" s="196">
        <f t="shared" si="220"/>
        <v>2.0900000000665386E-3</v>
      </c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33"/>
        <v>6840.9784688995223</v>
      </c>
      <c r="G172" s="182">
        <v>28595.29</v>
      </c>
      <c r="H172" s="183">
        <v>44328.044000000002</v>
      </c>
      <c r="I172" s="121">
        <f t="shared" si="212"/>
        <v>18906.02</v>
      </c>
      <c r="J172" s="122">
        <f t="shared" si="213"/>
        <v>79027.1636</v>
      </c>
      <c r="K172" s="184">
        <v>54745.027000000002</v>
      </c>
      <c r="L172" s="121">
        <f t="shared" si="214"/>
        <v>10416.983</v>
      </c>
      <c r="M172" s="122">
        <f t="shared" si="215"/>
        <v>47293.10282</v>
      </c>
      <c r="N172" s="122">
        <f t="shared" si="216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07"/>
        <v>6199.987000000001</v>
      </c>
      <c r="S172" s="122">
        <f t="shared" si="208"/>
        <v>28147.940980000003</v>
      </c>
      <c r="T172" s="122"/>
      <c r="U172" s="120">
        <f t="shared" si="166"/>
        <v>68394.320980000004</v>
      </c>
      <c r="V172" s="121">
        <v>67204.078999999998</v>
      </c>
      <c r="W172" s="121">
        <f t="shared" si="167"/>
        <v>6259.0649999999951</v>
      </c>
      <c r="X172" s="122">
        <f t="shared" si="168"/>
        <v>28416.155099999978</v>
      </c>
      <c r="Y172" s="122">
        <v>66247</v>
      </c>
      <c r="Z172" s="120">
        <f t="shared" si="169"/>
        <v>30563.476079999979</v>
      </c>
      <c r="AA172" s="121">
        <f>VLOOKUP(B172,Лист3!$A$2:$C$175,3,FALSE)</f>
        <v>73651.024000000005</v>
      </c>
      <c r="AB172" s="121">
        <f t="shared" si="222"/>
        <v>6446.945000000007</v>
      </c>
      <c r="AC172" s="122">
        <f t="shared" si="223"/>
        <v>29269.130300000033</v>
      </c>
      <c r="AD172" s="122">
        <v>35000</v>
      </c>
      <c r="AE172" s="120">
        <f t="shared" si="172"/>
        <v>24832.606380000012</v>
      </c>
      <c r="AF172" s="121">
        <f>VLOOKUP(A172,Лист4!$A$2:$F$175,6,FALSE)</f>
        <v>79206.057000000001</v>
      </c>
      <c r="AG172" s="121">
        <f t="shared" si="224"/>
        <v>5555.0329999999958</v>
      </c>
      <c r="AH172" s="122">
        <f t="shared" si="225"/>
        <v>25219.849819999981</v>
      </c>
      <c r="AI172" s="122">
        <v>30000</v>
      </c>
      <c r="AJ172" s="120">
        <f t="shared" si="175"/>
        <v>20052.456199999993</v>
      </c>
      <c r="AK172" s="121">
        <f>VLOOKUP(A172,Лист6!$A$2:$F$175,6,FALSE)</f>
        <v>82163.010999999999</v>
      </c>
      <c r="AL172" s="121">
        <f t="shared" si="226"/>
        <v>2956.9539999999979</v>
      </c>
      <c r="AM172" s="122">
        <f t="shared" si="227"/>
        <v>13424.57115999999</v>
      </c>
      <c r="AN172" s="122"/>
      <c r="AO172" s="120">
        <f t="shared" si="178"/>
        <v>33477.027359999985</v>
      </c>
      <c r="AP172" s="123">
        <v>82404.08</v>
      </c>
      <c r="AQ172" s="121">
        <f t="shared" si="179"/>
        <v>241.06900000000314</v>
      </c>
      <c r="AR172" s="121">
        <f t="shared" si="180"/>
        <v>1094.4532600000143</v>
      </c>
      <c r="AS172" s="121"/>
      <c r="AT172" s="120">
        <f t="shared" si="181"/>
        <v>34571.480620000002</v>
      </c>
      <c r="AU172" s="123">
        <v>82740.006999999998</v>
      </c>
      <c r="AV172" s="121">
        <f t="shared" si="182"/>
        <v>335.92699999999604</v>
      </c>
      <c r="AW172" s="122">
        <f t="shared" si="183"/>
        <v>1525.1085799999821</v>
      </c>
      <c r="AX172" s="121">
        <f>34000</f>
        <v>34000</v>
      </c>
      <c r="AY172" s="120">
        <f t="shared" si="184"/>
        <v>2096.5891999999876</v>
      </c>
      <c r="AZ172" s="123">
        <v>83538.055999999997</v>
      </c>
      <c r="BA172" s="121">
        <f t="shared" si="229"/>
        <v>798.04899999999907</v>
      </c>
      <c r="BB172" s="122">
        <f t="shared" si="209"/>
        <v>3838.6156899999951</v>
      </c>
      <c r="BC172" s="121"/>
      <c r="BD172" s="120">
        <f t="shared" si="185"/>
        <v>5935.2048899999827</v>
      </c>
      <c r="BE172" s="192">
        <v>84098.070999999996</v>
      </c>
      <c r="BF172" s="121">
        <f t="shared" si="186"/>
        <v>560.01499999999942</v>
      </c>
      <c r="BG172" s="122">
        <f t="shared" si="187"/>
        <v>2693.6721499999971</v>
      </c>
      <c r="BH172" s="121"/>
      <c r="BI172" s="180">
        <f t="shared" si="188"/>
        <v>8628.8770399999794</v>
      </c>
      <c r="BJ172" s="123"/>
      <c r="BK172" s="121"/>
      <c r="BL172" s="122">
        <f t="shared" si="190"/>
        <v>0</v>
      </c>
      <c r="BM172" s="121"/>
      <c r="BN172" s="120">
        <f t="shared" si="191"/>
        <v>8628.8770399999794</v>
      </c>
      <c r="BO172" s="123"/>
      <c r="BP172" s="121">
        <f t="shared" si="192"/>
        <v>0</v>
      </c>
      <c r="BQ172" s="122">
        <f t="shared" si="193"/>
        <v>0</v>
      </c>
      <c r="BR172" s="121"/>
      <c r="BS172" s="120">
        <f t="shared" si="194"/>
        <v>8628.8770399999794</v>
      </c>
      <c r="BT172" s="123"/>
      <c r="BU172" s="121">
        <f t="shared" si="195"/>
        <v>0</v>
      </c>
      <c r="BV172" s="122">
        <f t="shared" si="196"/>
        <v>0</v>
      </c>
      <c r="BW172" s="121">
        <v>8413.4</v>
      </c>
      <c r="BX172" s="120">
        <f t="shared" si="197"/>
        <v>215.47703999997975</v>
      </c>
      <c r="BY172" s="123"/>
      <c r="BZ172" s="111">
        <f t="shared" si="163"/>
        <v>0</v>
      </c>
      <c r="CA172" s="122">
        <f t="shared" si="198"/>
        <v>0</v>
      </c>
      <c r="CB172" s="121"/>
      <c r="CC172" s="120">
        <f t="shared" si="199"/>
        <v>215.47703999997975</v>
      </c>
      <c r="CD172" s="123"/>
      <c r="CE172" s="111">
        <f t="shared" si="200"/>
        <v>0</v>
      </c>
      <c r="CF172" s="122">
        <f t="shared" si="201"/>
        <v>0</v>
      </c>
      <c r="CG172" s="121"/>
      <c r="CH172" s="120">
        <f t="shared" si="202"/>
        <v>215.47703999997975</v>
      </c>
      <c r="CI172" s="123"/>
      <c r="CJ172" s="111">
        <f t="shared" si="218"/>
        <v>0</v>
      </c>
      <c r="CK172" s="122">
        <f t="shared" si="210"/>
        <v>0</v>
      </c>
      <c r="CL172" s="121"/>
      <c r="CM172" s="120">
        <f t="shared" si="211"/>
        <v>215.47703999997975</v>
      </c>
      <c r="CN172" s="121"/>
      <c r="CO172" s="196">
        <f t="shared" si="203"/>
        <v>215.47703999997975</v>
      </c>
      <c r="CP172" s="111"/>
      <c r="CQ172" s="196">
        <f t="shared" si="204"/>
        <v>215.47703999997975</v>
      </c>
      <c r="CR172" s="111"/>
      <c r="CS172" s="196">
        <f t="shared" si="205"/>
        <v>215.47703999997975</v>
      </c>
      <c r="CT172" s="111"/>
      <c r="CU172" s="196">
        <f t="shared" si="206"/>
        <v>215.47703999997975</v>
      </c>
      <c r="CV172" s="111"/>
      <c r="CW172" s="196">
        <f t="shared" si="159"/>
        <v>215.47703999997975</v>
      </c>
      <c r="CX172" s="111"/>
      <c r="CY172" s="196">
        <f t="shared" si="160"/>
        <v>215.47703999997975</v>
      </c>
      <c r="CZ172" s="111"/>
      <c r="DA172" s="196">
        <f t="shared" si="161"/>
        <v>215.47703999997975</v>
      </c>
      <c r="DB172" s="111"/>
      <c r="DC172" s="196">
        <f t="shared" si="162"/>
        <v>215.47703999997975</v>
      </c>
      <c r="DD172" s="111"/>
      <c r="DE172" s="196">
        <f t="shared" si="231"/>
        <v>215.47703999997975</v>
      </c>
      <c r="DF172" s="111"/>
      <c r="DG172" s="196">
        <f t="shared" si="232"/>
        <v>215.47703999997975</v>
      </c>
      <c r="DH172" s="111"/>
      <c r="DI172" s="196">
        <f t="shared" si="234"/>
        <v>215.47703999997975</v>
      </c>
      <c r="DJ172" s="111"/>
      <c r="DK172" s="196">
        <f t="shared" si="219"/>
        <v>215.47703999997975</v>
      </c>
      <c r="DL172" s="111"/>
      <c r="DM172" s="196">
        <f t="shared" si="220"/>
        <v>215.47703999997975</v>
      </c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33"/>
        <v>11.033492822966508</v>
      </c>
      <c r="G173" s="222">
        <v>46.12</v>
      </c>
      <c r="H173" s="223">
        <v>1465.085</v>
      </c>
      <c r="I173" s="96">
        <f t="shared" si="212"/>
        <v>649.04100000000005</v>
      </c>
      <c r="J173" s="224">
        <f t="shared" si="213"/>
        <v>2712.9913799999999</v>
      </c>
      <c r="K173" s="225">
        <v>2361.04</v>
      </c>
      <c r="L173" s="96">
        <f t="shared" si="214"/>
        <v>895.95499999999993</v>
      </c>
      <c r="M173" s="224">
        <f t="shared" si="215"/>
        <v>4067.6356999999998</v>
      </c>
      <c r="N173" s="224">
        <f t="shared" si="216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07"/>
        <v>23.972999999999956</v>
      </c>
      <c r="S173" s="224">
        <f t="shared" si="208"/>
        <v>108.83741999999981</v>
      </c>
      <c r="T173" s="224"/>
      <c r="U173" s="226">
        <f t="shared" si="166"/>
        <v>254.10741999999982</v>
      </c>
      <c r="V173" s="96">
        <v>2396.0700000000002</v>
      </c>
      <c r="W173" s="96">
        <f t="shared" si="167"/>
        <v>11.057000000000244</v>
      </c>
      <c r="X173" s="224">
        <f t="shared" si="168"/>
        <v>50.198780000001108</v>
      </c>
      <c r="Y173" s="224"/>
      <c r="Z173" s="226">
        <f t="shared" si="169"/>
        <v>304.3062000000009</v>
      </c>
      <c r="AA173" s="96">
        <v>2418.0659999999998</v>
      </c>
      <c r="AB173" s="96">
        <f t="shared" si="222"/>
        <v>21.99599999999964</v>
      </c>
      <c r="AC173" s="224">
        <f t="shared" si="223"/>
        <v>99.861839999998367</v>
      </c>
      <c r="AD173" s="224"/>
      <c r="AE173" s="226">
        <f t="shared" si="172"/>
        <v>404.16803999999928</v>
      </c>
      <c r="AF173" s="96">
        <f>VLOOKUP(A173,Лист4!$A$2:$F$175,6,FALSE)</f>
        <v>2442.0210000000002</v>
      </c>
      <c r="AG173" s="96">
        <f t="shared" si="224"/>
        <v>23.955000000000382</v>
      </c>
      <c r="AH173" s="224">
        <f t="shared" si="225"/>
        <v>108.75570000000174</v>
      </c>
      <c r="AI173" s="224"/>
      <c r="AJ173" s="226">
        <f t="shared" si="175"/>
        <v>512.92374000000098</v>
      </c>
      <c r="AK173" s="96">
        <f>VLOOKUP(A173,Лист6!$A$2:$F$175,6,FALSE)</f>
        <v>2497.067</v>
      </c>
      <c r="AL173" s="96">
        <f t="shared" si="226"/>
        <v>55.045999999999822</v>
      </c>
      <c r="AM173" s="224">
        <f t="shared" si="227"/>
        <v>249.9088399999992</v>
      </c>
      <c r="AN173" s="224"/>
      <c r="AO173" s="226">
        <f t="shared" si="178"/>
        <v>762.83258000000023</v>
      </c>
      <c r="AP173" s="91">
        <v>2939.03</v>
      </c>
      <c r="AQ173" s="96">
        <f t="shared" si="179"/>
        <v>441.96300000000019</v>
      </c>
      <c r="AR173" s="96">
        <f t="shared" si="180"/>
        <v>2006.5120200000008</v>
      </c>
      <c r="AS173" s="96"/>
      <c r="AT173" s="226">
        <f t="shared" si="181"/>
        <v>2769.3446000000013</v>
      </c>
      <c r="AU173" s="91">
        <v>3339.0079999999998</v>
      </c>
      <c r="AV173" s="96">
        <f t="shared" si="182"/>
        <v>399.97799999999961</v>
      </c>
      <c r="AW173" s="224">
        <f t="shared" si="183"/>
        <v>1815.9001199999982</v>
      </c>
      <c r="AX173" s="96">
        <f>2300</f>
        <v>2300</v>
      </c>
      <c r="AY173" s="226">
        <f t="shared" si="184"/>
        <v>2285.2447199999997</v>
      </c>
      <c r="AZ173" s="91">
        <v>3747.0309999999999</v>
      </c>
      <c r="BA173" s="96">
        <f t="shared" si="229"/>
        <v>408.02300000000014</v>
      </c>
      <c r="BB173" s="224">
        <f t="shared" si="209"/>
        <v>1962.5906300000006</v>
      </c>
      <c r="BC173" s="96"/>
      <c r="BD173" s="226">
        <f t="shared" si="185"/>
        <v>4247.8353500000003</v>
      </c>
      <c r="BE173" s="91">
        <v>3932.0250000000001</v>
      </c>
      <c r="BF173" s="96">
        <f t="shared" si="186"/>
        <v>184.99400000000014</v>
      </c>
      <c r="BG173" s="224">
        <f t="shared" si="187"/>
        <v>889.82114000000058</v>
      </c>
      <c r="BH173" s="96"/>
      <c r="BI173" s="226">
        <f t="shared" si="188"/>
        <v>5137.6564900000012</v>
      </c>
      <c r="BJ173" s="91">
        <v>4059.0450000000001</v>
      </c>
      <c r="BK173" s="96">
        <f t="shared" si="189"/>
        <v>127.01999999999998</v>
      </c>
      <c r="BL173" s="224">
        <f t="shared" si="190"/>
        <v>610.96619999999984</v>
      </c>
      <c r="BM173" s="96"/>
      <c r="BN173" s="226">
        <f t="shared" si="191"/>
        <v>5748.6226900000011</v>
      </c>
      <c r="BO173" s="91">
        <v>4152.0349999999999</v>
      </c>
      <c r="BP173" s="96">
        <f t="shared" si="192"/>
        <v>92.989999999999782</v>
      </c>
      <c r="BQ173" s="224">
        <f t="shared" si="193"/>
        <v>447.28189999999893</v>
      </c>
      <c r="BR173" s="96"/>
      <c r="BS173" s="226">
        <f t="shared" si="194"/>
        <v>6195.9045900000001</v>
      </c>
      <c r="BT173" s="91">
        <v>4172.01</v>
      </c>
      <c r="BU173" s="96">
        <f t="shared" si="195"/>
        <v>19.975000000000364</v>
      </c>
      <c r="BV173" s="224">
        <f t="shared" si="196"/>
        <v>96.079750000001738</v>
      </c>
      <c r="BW173" s="96"/>
      <c r="BX173" s="226">
        <f t="shared" si="197"/>
        <v>6291.9843400000018</v>
      </c>
      <c r="BY173" s="91">
        <v>4200.0959999999995</v>
      </c>
      <c r="BZ173" s="217">
        <f t="shared" si="163"/>
        <v>28.085999999999331</v>
      </c>
      <c r="CA173" s="224">
        <f t="shared" si="198"/>
        <v>135.09365999999676</v>
      </c>
      <c r="CB173" s="96"/>
      <c r="CC173" s="226">
        <f t="shared" si="199"/>
        <v>6427.0779999999986</v>
      </c>
      <c r="CD173" s="91">
        <v>4215.0119999999997</v>
      </c>
      <c r="CE173" s="217">
        <f t="shared" si="200"/>
        <v>14.916000000000167</v>
      </c>
      <c r="CF173" s="224">
        <f t="shared" si="201"/>
        <v>71.745960000000792</v>
      </c>
      <c r="CG173" s="96"/>
      <c r="CH173" s="226">
        <f t="shared" si="202"/>
        <v>6498.8239599999997</v>
      </c>
      <c r="CI173" s="91">
        <v>4232.0870000000004</v>
      </c>
      <c r="CJ173" s="217">
        <f t="shared" si="218"/>
        <v>17.075000000000728</v>
      </c>
      <c r="CK173" s="224">
        <f t="shared" si="210"/>
        <v>82.130750000003488</v>
      </c>
      <c r="CL173" s="96"/>
      <c r="CM173" s="287">
        <f t="shared" si="211"/>
        <v>6580.9547100000036</v>
      </c>
      <c r="CN173" s="217"/>
      <c r="CO173" s="289">
        <f t="shared" si="203"/>
        <v>6580.9547100000036</v>
      </c>
      <c r="CP173" s="217"/>
      <c r="CQ173" s="289">
        <f t="shared" si="204"/>
        <v>6580.9547100000036</v>
      </c>
      <c r="CR173" s="217"/>
      <c r="CS173" s="289">
        <f t="shared" si="205"/>
        <v>6580.9547100000036</v>
      </c>
      <c r="CT173" s="217"/>
      <c r="CU173" s="289">
        <f t="shared" si="206"/>
        <v>6580.9547100000036</v>
      </c>
      <c r="CV173" s="217"/>
      <c r="CW173" s="289">
        <f t="shared" si="159"/>
        <v>6580.9547100000036</v>
      </c>
      <c r="CX173" s="217"/>
      <c r="CY173" s="289">
        <f t="shared" si="160"/>
        <v>6580.9547100000036</v>
      </c>
      <c r="CZ173" s="217"/>
      <c r="DA173" s="289">
        <f t="shared" si="161"/>
        <v>6580.9547100000036</v>
      </c>
      <c r="DB173" s="217"/>
      <c r="DC173" s="289">
        <f t="shared" si="162"/>
        <v>6580.9547100000036</v>
      </c>
      <c r="DD173" s="217"/>
      <c r="DE173" s="289">
        <f t="shared" si="231"/>
        <v>6580.9547100000036</v>
      </c>
      <c r="DF173" s="217"/>
      <c r="DG173" s="289">
        <f t="shared" si="232"/>
        <v>6580.9547100000036</v>
      </c>
      <c r="DH173" s="217"/>
      <c r="DI173" s="289">
        <f t="shared" si="234"/>
        <v>6580.9547100000036</v>
      </c>
      <c r="DJ173" s="217"/>
      <c r="DK173" s="289">
        <f t="shared" si="219"/>
        <v>6580.9547100000036</v>
      </c>
      <c r="DL173" s="217"/>
      <c r="DM173" s="289">
        <f t="shared" si="220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33"/>
        <v>0</v>
      </c>
      <c r="G174" s="182">
        <v>0</v>
      </c>
      <c r="H174" s="183">
        <v>577.06100000000004</v>
      </c>
      <c r="I174" s="121">
        <f t="shared" si="212"/>
        <v>7.9809999999999945</v>
      </c>
      <c r="J174" s="122">
        <f t="shared" si="213"/>
        <v>33.360579999999977</v>
      </c>
      <c r="K174" s="184">
        <v>584.09199999999998</v>
      </c>
      <c r="L174" s="121">
        <f t="shared" si="214"/>
        <v>7.0309999999999491</v>
      </c>
      <c r="M174" s="122">
        <f t="shared" si="215"/>
        <v>31.920739999999768</v>
      </c>
      <c r="N174" s="122">
        <f t="shared" si="216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07"/>
        <v>0</v>
      </c>
      <c r="S174" s="122">
        <f t="shared" si="208"/>
        <v>0</v>
      </c>
      <c r="T174" s="122"/>
      <c r="U174" s="120">
        <f t="shared" si="166"/>
        <v>-234.72</v>
      </c>
      <c r="V174" s="121">
        <v>584.09199999999998</v>
      </c>
      <c r="W174" s="121">
        <f t="shared" si="167"/>
        <v>0</v>
      </c>
      <c r="X174" s="122">
        <f t="shared" si="168"/>
        <v>0</v>
      </c>
      <c r="Y174" s="122"/>
      <c r="Z174" s="120">
        <f t="shared" si="169"/>
        <v>-234.72</v>
      </c>
      <c r="AA174" s="121">
        <v>584.09199999999998</v>
      </c>
      <c r="AB174" s="121">
        <f t="shared" si="222"/>
        <v>0</v>
      </c>
      <c r="AC174" s="122">
        <f t="shared" si="223"/>
        <v>0</v>
      </c>
      <c r="AD174" s="122"/>
      <c r="AE174" s="120">
        <f t="shared" si="172"/>
        <v>-234.72</v>
      </c>
      <c r="AF174" s="121">
        <f>VLOOKUP(A174,Лист4!$A$2:$F$175,6,FALSE)</f>
        <v>584.09199999999998</v>
      </c>
      <c r="AG174" s="121">
        <f t="shared" si="224"/>
        <v>0</v>
      </c>
      <c r="AH174" s="122">
        <f t="shared" si="225"/>
        <v>0</v>
      </c>
      <c r="AI174" s="122"/>
      <c r="AJ174" s="120">
        <f t="shared" si="175"/>
        <v>-234.72</v>
      </c>
      <c r="AK174" s="121">
        <f>VLOOKUP(A174,Лист6!$A$2:$F$175,6,FALSE)</f>
        <v>584.09199999999998</v>
      </c>
      <c r="AL174" s="121">
        <f t="shared" si="226"/>
        <v>0</v>
      </c>
      <c r="AM174" s="122">
        <f t="shared" si="227"/>
        <v>0</v>
      </c>
      <c r="AN174" s="122"/>
      <c r="AO174" s="120">
        <f t="shared" si="178"/>
        <v>-234.72</v>
      </c>
      <c r="AP174" s="123">
        <v>584.09199999999998</v>
      </c>
      <c r="AQ174" s="121">
        <f t="shared" si="179"/>
        <v>0</v>
      </c>
      <c r="AR174" s="121">
        <f t="shared" si="180"/>
        <v>0</v>
      </c>
      <c r="AS174" s="121"/>
      <c r="AT174" s="120">
        <f t="shared" si="181"/>
        <v>-234.72</v>
      </c>
      <c r="AU174" s="123">
        <v>584.09199999999998</v>
      </c>
      <c r="AV174" s="121">
        <f t="shared" si="182"/>
        <v>0</v>
      </c>
      <c r="AW174" s="122">
        <f t="shared" si="183"/>
        <v>0</v>
      </c>
      <c r="AX174" s="121"/>
      <c r="AY174" s="120">
        <f t="shared" si="184"/>
        <v>-234.72</v>
      </c>
      <c r="AZ174" s="123">
        <v>584.09199999999998</v>
      </c>
      <c r="BA174" s="121">
        <f t="shared" si="229"/>
        <v>0</v>
      </c>
      <c r="BB174" s="122">
        <f t="shared" si="209"/>
        <v>0</v>
      </c>
      <c r="BC174" s="121"/>
      <c r="BD174" s="120">
        <f t="shared" si="185"/>
        <v>-234.72</v>
      </c>
      <c r="BE174" s="123">
        <v>584.09199999999998</v>
      </c>
      <c r="BF174" s="121">
        <f t="shared" si="186"/>
        <v>0</v>
      </c>
      <c r="BG174" s="122">
        <f t="shared" si="187"/>
        <v>0</v>
      </c>
      <c r="BH174" s="121"/>
      <c r="BI174" s="120">
        <f t="shared" si="188"/>
        <v>-234.72</v>
      </c>
      <c r="BJ174" s="123">
        <v>584.09199999999998</v>
      </c>
      <c r="BK174" s="121">
        <f t="shared" si="189"/>
        <v>0</v>
      </c>
      <c r="BL174" s="122">
        <f t="shared" si="190"/>
        <v>0</v>
      </c>
      <c r="BM174" s="121"/>
      <c r="BN174" s="120">
        <f t="shared" si="191"/>
        <v>-234.72</v>
      </c>
      <c r="BO174" s="170">
        <v>584.09199999999998</v>
      </c>
      <c r="BP174" s="121">
        <f t="shared" si="192"/>
        <v>0</v>
      </c>
      <c r="BQ174" s="122">
        <f t="shared" si="193"/>
        <v>0</v>
      </c>
      <c r="BR174" s="121"/>
      <c r="BS174" s="157">
        <f t="shared" si="194"/>
        <v>-234.72</v>
      </c>
      <c r="BT174" s="123"/>
      <c r="BU174" s="121"/>
      <c r="BV174" s="122">
        <f t="shared" si="196"/>
        <v>0</v>
      </c>
      <c r="BW174" s="121"/>
      <c r="BX174" s="120">
        <f t="shared" si="197"/>
        <v>-234.72</v>
      </c>
      <c r="BY174" s="123"/>
      <c r="BZ174" s="111">
        <f t="shared" si="163"/>
        <v>0</v>
      </c>
      <c r="CA174" s="122">
        <f t="shared" si="198"/>
        <v>0</v>
      </c>
      <c r="CB174" s="121"/>
      <c r="CC174" s="120">
        <f t="shared" si="199"/>
        <v>-234.72</v>
      </c>
      <c r="CD174" s="123"/>
      <c r="CE174" s="111">
        <f t="shared" si="200"/>
        <v>0</v>
      </c>
      <c r="CF174" s="122">
        <f t="shared" si="201"/>
        <v>0</v>
      </c>
      <c r="CG174" s="121"/>
      <c r="CH174" s="120">
        <f t="shared" si="202"/>
        <v>-234.72</v>
      </c>
      <c r="CI174" s="123"/>
      <c r="CJ174" s="111">
        <f t="shared" si="218"/>
        <v>0</v>
      </c>
      <c r="CK174" s="122">
        <f t="shared" si="210"/>
        <v>0</v>
      </c>
      <c r="CL174" s="121"/>
      <c r="CM174" s="120">
        <f t="shared" si="211"/>
        <v>-234.72</v>
      </c>
      <c r="CN174" s="121"/>
      <c r="CO174" s="152">
        <f t="shared" si="203"/>
        <v>-234.72</v>
      </c>
      <c r="CP174" s="121"/>
      <c r="CQ174" s="152">
        <f t="shared" si="204"/>
        <v>-234.72</v>
      </c>
      <c r="CR174" s="121"/>
      <c r="CS174" s="196">
        <f t="shared" si="205"/>
        <v>-234.72</v>
      </c>
      <c r="CT174" s="121"/>
      <c r="CU174" s="196">
        <f t="shared" si="206"/>
        <v>-234.72</v>
      </c>
      <c r="CV174" s="121"/>
      <c r="CW174" s="196">
        <f t="shared" si="159"/>
        <v>-234.72</v>
      </c>
      <c r="CX174" s="121"/>
      <c r="CY174" s="196">
        <f t="shared" si="160"/>
        <v>-234.72</v>
      </c>
      <c r="CZ174" s="121"/>
      <c r="DA174" s="196">
        <f t="shared" si="161"/>
        <v>-234.72</v>
      </c>
      <c r="DB174" s="121"/>
      <c r="DC174" s="196">
        <f t="shared" si="162"/>
        <v>-234.72</v>
      </c>
      <c r="DD174" s="121"/>
      <c r="DE174" s="196">
        <f t="shared" si="231"/>
        <v>-234.72</v>
      </c>
      <c r="DF174" s="121"/>
      <c r="DG174" s="196">
        <f t="shared" si="232"/>
        <v>-234.72</v>
      </c>
      <c r="DH174" s="121"/>
      <c r="DI174" s="196">
        <f t="shared" si="234"/>
        <v>-234.72</v>
      </c>
      <c r="DJ174" s="121"/>
      <c r="DK174" s="196">
        <f t="shared" si="219"/>
        <v>-234.72</v>
      </c>
      <c r="DL174" s="121"/>
      <c r="DM174" s="196">
        <f t="shared" si="220"/>
        <v>-234.72</v>
      </c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33"/>
        <v>252.98086124401917</v>
      </c>
      <c r="G175" s="182">
        <v>1057.46</v>
      </c>
      <c r="H175" s="183">
        <v>3131.0039999999999</v>
      </c>
      <c r="I175" s="121">
        <f t="shared" si="212"/>
        <v>552.99499999999989</v>
      </c>
      <c r="J175" s="122">
        <f t="shared" si="213"/>
        <v>2311.5190999999995</v>
      </c>
      <c r="K175" s="184">
        <v>3693.0030000000002</v>
      </c>
      <c r="L175" s="121">
        <f t="shared" si="214"/>
        <v>561.99900000000025</v>
      </c>
      <c r="M175" s="122">
        <f t="shared" si="215"/>
        <v>2551.475460000001</v>
      </c>
      <c r="N175" s="122">
        <f t="shared" si="216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07"/>
        <v>0</v>
      </c>
      <c r="S175" s="122">
        <f t="shared" si="208"/>
        <v>0</v>
      </c>
      <c r="T175" s="122"/>
      <c r="U175" s="120">
        <f t="shared" si="166"/>
        <v>1814.07</v>
      </c>
      <c r="V175" s="121">
        <v>3693.0030000000002</v>
      </c>
      <c r="W175" s="121">
        <f t="shared" si="167"/>
        <v>0</v>
      </c>
      <c r="X175" s="122">
        <f t="shared" si="168"/>
        <v>0</v>
      </c>
      <c r="Y175" s="122"/>
      <c r="Z175" s="120">
        <f t="shared" si="169"/>
        <v>1814.07</v>
      </c>
      <c r="AA175" s="121">
        <v>3693.0030000000002</v>
      </c>
      <c r="AB175" s="121">
        <f t="shared" si="222"/>
        <v>0</v>
      </c>
      <c r="AC175" s="122">
        <f t="shared" si="223"/>
        <v>0</v>
      </c>
      <c r="AD175" s="122"/>
      <c r="AE175" s="120">
        <f t="shared" si="172"/>
        <v>1814.07</v>
      </c>
      <c r="AF175" s="121">
        <f>VLOOKUP(A175,Лист4!$A$2:$F$175,6,FALSE)</f>
        <v>3693.0239999999999</v>
      </c>
      <c r="AG175" s="121">
        <f t="shared" si="224"/>
        <v>2.099999999973079E-2</v>
      </c>
      <c r="AH175" s="122">
        <f t="shared" si="225"/>
        <v>9.5339999998777791E-2</v>
      </c>
      <c r="AI175" s="122"/>
      <c r="AJ175" s="120">
        <f t="shared" si="175"/>
        <v>1814.1653399999987</v>
      </c>
      <c r="AK175" s="121">
        <f>VLOOKUP(A175,Лист6!$A$2:$F$175,6,FALSE)</f>
        <v>3863.0309999999999</v>
      </c>
      <c r="AL175" s="121">
        <f t="shared" si="226"/>
        <v>170.00700000000006</v>
      </c>
      <c r="AM175" s="122">
        <f t="shared" si="227"/>
        <v>771.83178000000032</v>
      </c>
      <c r="AN175" s="122"/>
      <c r="AO175" s="120">
        <f t="shared" si="178"/>
        <v>2585.9971199999991</v>
      </c>
      <c r="AP175" s="123">
        <v>3969.0450000000001</v>
      </c>
      <c r="AQ175" s="121">
        <f t="shared" si="179"/>
        <v>106.01400000000012</v>
      </c>
      <c r="AR175" s="121">
        <f t="shared" si="180"/>
        <v>481.30356000000057</v>
      </c>
      <c r="AS175" s="121"/>
      <c r="AT175" s="120">
        <f t="shared" si="181"/>
        <v>3067.3006799999998</v>
      </c>
      <c r="AU175" s="123">
        <v>4075.0529999999999</v>
      </c>
      <c r="AV175" s="121">
        <f t="shared" si="182"/>
        <v>106.00799999999981</v>
      </c>
      <c r="AW175" s="122">
        <f t="shared" si="183"/>
        <v>481.27631999999915</v>
      </c>
      <c r="AX175" s="121"/>
      <c r="AY175" s="120">
        <f t="shared" si="184"/>
        <v>3548.5769999999989</v>
      </c>
      <c r="AZ175" s="123">
        <v>4204.0810000000001</v>
      </c>
      <c r="BA175" s="121">
        <f t="shared" si="229"/>
        <v>129.02800000000025</v>
      </c>
      <c r="BB175" s="122">
        <f t="shared" si="209"/>
        <v>620.62468000000115</v>
      </c>
      <c r="BC175" s="121"/>
      <c r="BD175" s="120">
        <f t="shared" si="185"/>
        <v>4169.2016800000001</v>
      </c>
      <c r="BE175" s="170">
        <v>4263.085</v>
      </c>
      <c r="BF175" s="121">
        <f t="shared" si="186"/>
        <v>59.003999999999905</v>
      </c>
      <c r="BG175" s="122">
        <f t="shared" si="187"/>
        <v>283.80923999999953</v>
      </c>
      <c r="BH175" s="121"/>
      <c r="BI175" s="152">
        <f t="shared" si="188"/>
        <v>4453.0109199999997</v>
      </c>
      <c r="BJ175" s="123"/>
      <c r="BK175" s="121"/>
      <c r="BL175" s="122">
        <f t="shared" si="190"/>
        <v>0</v>
      </c>
      <c r="BM175" s="121"/>
      <c r="BN175" s="198">
        <f t="shared" si="191"/>
        <v>4453.0109199999997</v>
      </c>
      <c r="BO175" s="123"/>
      <c r="BP175" s="121">
        <f t="shared" si="192"/>
        <v>0</v>
      </c>
      <c r="BQ175" s="122">
        <f t="shared" si="193"/>
        <v>0</v>
      </c>
      <c r="BR175" s="121"/>
      <c r="BS175" s="120">
        <f t="shared" si="194"/>
        <v>4453.0109199999997</v>
      </c>
      <c r="BT175" s="123"/>
      <c r="BU175" s="121">
        <f t="shared" si="195"/>
        <v>0</v>
      </c>
      <c r="BV175" s="122">
        <f t="shared" si="196"/>
        <v>0</v>
      </c>
      <c r="BW175" s="121">
        <v>6000</v>
      </c>
      <c r="BX175" s="120">
        <f t="shared" si="197"/>
        <v>-1546.9890800000003</v>
      </c>
      <c r="BY175" s="123"/>
      <c r="BZ175" s="111">
        <f t="shared" si="163"/>
        <v>0</v>
      </c>
      <c r="CA175" s="122">
        <f t="shared" si="198"/>
        <v>0</v>
      </c>
      <c r="CB175" s="121"/>
      <c r="CC175" s="120">
        <f t="shared" si="199"/>
        <v>-1546.9890800000003</v>
      </c>
      <c r="CD175" s="123"/>
      <c r="CE175" s="111">
        <f t="shared" si="200"/>
        <v>0</v>
      </c>
      <c r="CF175" s="122">
        <f t="shared" si="201"/>
        <v>0</v>
      </c>
      <c r="CG175" s="121"/>
      <c r="CH175" s="120">
        <f t="shared" si="202"/>
        <v>-1546.9890800000003</v>
      </c>
      <c r="CI175" s="123"/>
      <c r="CJ175" s="111">
        <f t="shared" si="218"/>
        <v>0</v>
      </c>
      <c r="CK175" s="122">
        <f t="shared" si="210"/>
        <v>0</v>
      </c>
      <c r="CL175" s="121"/>
      <c r="CM175" s="120">
        <f t="shared" si="211"/>
        <v>-1546.9890800000003</v>
      </c>
      <c r="CN175" s="121"/>
      <c r="CO175" s="152">
        <f t="shared" si="203"/>
        <v>-1546.9890800000003</v>
      </c>
      <c r="CP175" s="121"/>
      <c r="CQ175" s="152">
        <f t="shared" si="204"/>
        <v>-1546.9890800000003</v>
      </c>
      <c r="CR175" s="121"/>
      <c r="CS175" s="196">
        <f t="shared" si="205"/>
        <v>-1546.9890800000003</v>
      </c>
      <c r="CT175" s="121"/>
      <c r="CU175" s="196">
        <f t="shared" si="206"/>
        <v>-1546.9890800000003</v>
      </c>
      <c r="CV175" s="121"/>
      <c r="CW175" s="196">
        <f t="shared" si="159"/>
        <v>-1546.9890800000003</v>
      </c>
      <c r="CX175" s="121"/>
      <c r="CY175" s="196">
        <f t="shared" si="160"/>
        <v>-1546.9890800000003</v>
      </c>
      <c r="CZ175" s="121"/>
      <c r="DA175" s="196">
        <f t="shared" si="161"/>
        <v>-1546.9890800000003</v>
      </c>
      <c r="DB175" s="121"/>
      <c r="DC175" s="196">
        <f t="shared" si="162"/>
        <v>-1546.9890800000003</v>
      </c>
      <c r="DD175" s="121"/>
      <c r="DE175" s="196">
        <f t="shared" si="231"/>
        <v>-1546.9890800000003</v>
      </c>
      <c r="DF175" s="121"/>
      <c r="DG175" s="196">
        <f t="shared" si="232"/>
        <v>-1546.9890800000003</v>
      </c>
      <c r="DH175" s="121"/>
      <c r="DI175" s="196">
        <f t="shared" si="234"/>
        <v>-1546.9890800000003</v>
      </c>
      <c r="DJ175" s="121"/>
      <c r="DK175" s="196">
        <f t="shared" si="219"/>
        <v>-1546.9890800000003</v>
      </c>
      <c r="DL175" s="121"/>
      <c r="DM175" s="196">
        <f t="shared" si="220"/>
        <v>-1546.9890800000003</v>
      </c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33"/>
        <v>300.08851674641147</v>
      </c>
      <c r="G176" s="182">
        <v>1254.3699999999999</v>
      </c>
      <c r="H176" s="183">
        <v>2060.0920000000001</v>
      </c>
      <c r="I176" s="121">
        <f t="shared" si="212"/>
        <v>390.99400000000014</v>
      </c>
      <c r="J176" s="122">
        <f t="shared" si="213"/>
        <v>1634.3549200000004</v>
      </c>
      <c r="K176" s="184">
        <v>2363.0300000000002</v>
      </c>
      <c r="L176" s="121">
        <f t="shared" si="214"/>
        <v>302.9380000000001</v>
      </c>
      <c r="M176" s="122">
        <f t="shared" si="215"/>
        <v>1375.3385200000005</v>
      </c>
      <c r="N176" s="122">
        <f t="shared" si="216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07"/>
        <v>322.01699999999983</v>
      </c>
      <c r="S176" s="122">
        <f t="shared" si="208"/>
        <v>1461.9571799999992</v>
      </c>
      <c r="T176" s="122">
        <v>1000</v>
      </c>
      <c r="U176" s="120">
        <f t="shared" si="166"/>
        <v>1239.4171799999995</v>
      </c>
      <c r="V176" s="121">
        <v>3539.0149999999999</v>
      </c>
      <c r="W176" s="121">
        <f t="shared" si="167"/>
        <v>853.96799999999985</v>
      </c>
      <c r="X176" s="122">
        <f t="shared" si="168"/>
        <v>3877.0147199999992</v>
      </c>
      <c r="Y176" s="122">
        <v>2000</v>
      </c>
      <c r="Z176" s="120">
        <f t="shared" si="169"/>
        <v>3116.4318999999987</v>
      </c>
      <c r="AA176" s="121">
        <f>VLOOKUP(B176,Лист3!$A$2:$C$175,3,FALSE)</f>
        <v>4559.0309999999999</v>
      </c>
      <c r="AB176" s="121">
        <f t="shared" si="222"/>
        <v>1020.0160000000001</v>
      </c>
      <c r="AC176" s="122">
        <f t="shared" si="223"/>
        <v>4630.8726400000005</v>
      </c>
      <c r="AD176" s="122">
        <v>1300</v>
      </c>
      <c r="AE176" s="120">
        <f t="shared" si="172"/>
        <v>6447.3045399999992</v>
      </c>
      <c r="AF176" s="121">
        <f>VLOOKUP(A176,Лист4!$A$2:$F$175,6,FALSE)</f>
        <v>5413.0550000000003</v>
      </c>
      <c r="AG176" s="159">
        <f t="shared" si="224"/>
        <v>854.02400000000034</v>
      </c>
      <c r="AH176" s="122">
        <f t="shared" si="225"/>
        <v>3877.2689600000017</v>
      </c>
      <c r="AI176" s="122">
        <v>6500</v>
      </c>
      <c r="AJ176" s="144">
        <f t="shared" si="175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09"/>
        <v>0</v>
      </c>
      <c r="BC176" s="121"/>
      <c r="BD176" s="120"/>
      <c r="BE176" s="123"/>
      <c r="BF176" s="121"/>
      <c r="BG176" s="122">
        <f t="shared" si="187"/>
        <v>0</v>
      </c>
      <c r="BH176" s="121"/>
      <c r="BI176" s="120"/>
      <c r="BJ176" s="123"/>
      <c r="BK176" s="121"/>
      <c r="BL176" s="122">
        <f t="shared" si="190"/>
        <v>0</v>
      </c>
      <c r="BM176" s="121"/>
      <c r="BN176" s="158">
        <f>AY176</f>
        <v>-930.92649999999958</v>
      </c>
      <c r="BO176" s="123"/>
      <c r="BP176" s="121">
        <f t="shared" si="192"/>
        <v>0</v>
      </c>
      <c r="BQ176" s="122">
        <f t="shared" si="193"/>
        <v>0</v>
      </c>
      <c r="BR176" s="121"/>
      <c r="BS176" s="120">
        <f t="shared" si="194"/>
        <v>-930.92649999999958</v>
      </c>
      <c r="BT176" s="123"/>
      <c r="BU176" s="121">
        <f t="shared" si="195"/>
        <v>0</v>
      </c>
      <c r="BV176" s="122">
        <f t="shared" si="196"/>
        <v>0</v>
      </c>
      <c r="BW176" s="121"/>
      <c r="BX176" s="120">
        <f t="shared" si="197"/>
        <v>-930.92649999999958</v>
      </c>
      <c r="BY176" s="123"/>
      <c r="BZ176" s="111">
        <f t="shared" si="163"/>
        <v>0</v>
      </c>
      <c r="CA176" s="122">
        <f t="shared" si="198"/>
        <v>0</v>
      </c>
      <c r="CB176" s="121"/>
      <c r="CC176" s="120">
        <f t="shared" si="199"/>
        <v>-930.92649999999958</v>
      </c>
      <c r="CD176" s="123"/>
      <c r="CE176" s="111">
        <f t="shared" si="200"/>
        <v>0</v>
      </c>
      <c r="CF176" s="122">
        <f t="shared" si="201"/>
        <v>0</v>
      </c>
      <c r="CG176" s="121"/>
      <c r="CH176" s="120">
        <f t="shared" si="202"/>
        <v>-930.92649999999958</v>
      </c>
      <c r="CI176" s="123"/>
      <c r="CJ176" s="111">
        <f t="shared" si="218"/>
        <v>0</v>
      </c>
      <c r="CK176" s="122">
        <f t="shared" si="210"/>
        <v>0</v>
      </c>
      <c r="CL176" s="121"/>
      <c r="CM176" s="120">
        <f t="shared" si="211"/>
        <v>-930.92649999999958</v>
      </c>
      <c r="CN176" s="121"/>
      <c r="CO176" s="152">
        <f t="shared" si="203"/>
        <v>-930.92649999999958</v>
      </c>
      <c r="CP176" s="121"/>
      <c r="CQ176" s="152">
        <f t="shared" si="204"/>
        <v>-930.92649999999958</v>
      </c>
      <c r="CR176" s="121"/>
      <c r="CS176" s="196">
        <f t="shared" si="205"/>
        <v>-930.92649999999958</v>
      </c>
      <c r="CT176" s="121"/>
      <c r="CU176" s="196">
        <f t="shared" si="206"/>
        <v>-930.92649999999958</v>
      </c>
      <c r="CV176" s="121"/>
      <c r="CW176" s="196">
        <f t="shared" si="159"/>
        <v>-930.92649999999958</v>
      </c>
      <c r="CX176" s="121"/>
      <c r="CY176" s="196">
        <f t="shared" si="160"/>
        <v>-930.92649999999958</v>
      </c>
      <c r="CZ176" s="121"/>
      <c r="DA176" s="196">
        <f t="shared" si="161"/>
        <v>-930.92649999999958</v>
      </c>
      <c r="DB176" s="121"/>
      <c r="DC176" s="196">
        <f t="shared" si="162"/>
        <v>-930.92649999999958</v>
      </c>
      <c r="DD176" s="121"/>
      <c r="DE176" s="196">
        <f t="shared" si="231"/>
        <v>-930.92649999999958</v>
      </c>
      <c r="DF176" s="121"/>
      <c r="DG176" s="196">
        <f t="shared" si="232"/>
        <v>-930.92649999999958</v>
      </c>
      <c r="DH176" s="121"/>
      <c r="DI176" s="196">
        <f t="shared" si="234"/>
        <v>-930.92649999999958</v>
      </c>
      <c r="DJ176" s="121"/>
      <c r="DK176" s="196">
        <f t="shared" si="219"/>
        <v>-930.92649999999958</v>
      </c>
      <c r="DL176" s="121"/>
      <c r="DM176" s="196">
        <f t="shared" si="220"/>
        <v>-930.92649999999958</v>
      </c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12"/>
        <v>497.99400000000003</v>
      </c>
      <c r="J177" s="224">
        <f t="shared" si="213"/>
        <v>2081.61492</v>
      </c>
      <c r="K177" s="225">
        <v>1170.0519999999999</v>
      </c>
      <c r="L177" s="96">
        <f t="shared" si="214"/>
        <v>306.04799999999989</v>
      </c>
      <c r="M177" s="224">
        <f t="shared" si="215"/>
        <v>1389.4579199999996</v>
      </c>
      <c r="N177" s="224">
        <f t="shared" si="216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07"/>
        <v>92.964000000000169</v>
      </c>
      <c r="S177" s="224">
        <f t="shared" si="208"/>
        <v>422.05656000000079</v>
      </c>
      <c r="T177" s="224"/>
      <c r="U177" s="226">
        <f t="shared" si="166"/>
        <v>-2038.293439999999</v>
      </c>
      <c r="V177" s="96">
        <v>1263.0160000000001</v>
      </c>
      <c r="W177" s="96">
        <f t="shared" si="167"/>
        <v>0</v>
      </c>
      <c r="X177" s="224">
        <f t="shared" si="168"/>
        <v>0</v>
      </c>
      <c r="Y177" s="224"/>
      <c r="Z177" s="226">
        <f t="shared" si="169"/>
        <v>-2038.293439999999</v>
      </c>
      <c r="AA177" s="96">
        <f>VLOOKUP(B177,Лист3!$A$2:$C$175,3,FALSE)</f>
        <v>1304.0940000000001</v>
      </c>
      <c r="AB177" s="96">
        <f t="shared" si="222"/>
        <v>41.077999999999975</v>
      </c>
      <c r="AC177" s="224">
        <f t="shared" si="223"/>
        <v>186.4941199999999</v>
      </c>
      <c r="AD177" s="224"/>
      <c r="AE177" s="226">
        <f t="shared" si="172"/>
        <v>-1851.7993199999992</v>
      </c>
      <c r="AF177" s="96">
        <f>VLOOKUP(A177,Лист4!$A$2:$F$175,6,FALSE)</f>
        <v>1379.086</v>
      </c>
      <c r="AG177" s="96">
        <f t="shared" si="224"/>
        <v>74.991999999999962</v>
      </c>
      <c r="AH177" s="224">
        <f t="shared" si="225"/>
        <v>340.46367999999984</v>
      </c>
      <c r="AI177" s="224"/>
      <c r="AJ177" s="226">
        <f t="shared" si="175"/>
        <v>-1511.3356399999993</v>
      </c>
      <c r="AK177" s="96">
        <f>VLOOKUP(A177,Лист6!$A$2:$F$175,6,FALSE)</f>
        <v>1434.076</v>
      </c>
      <c r="AL177" s="96">
        <f t="shared" si="226"/>
        <v>54.990000000000009</v>
      </c>
      <c r="AM177" s="224">
        <f t="shared" si="227"/>
        <v>249.65460000000004</v>
      </c>
      <c r="AN177" s="224"/>
      <c r="AO177" s="226">
        <f t="shared" si="178"/>
        <v>-1261.6810399999993</v>
      </c>
      <c r="AP177" s="91">
        <v>1453.027</v>
      </c>
      <c r="AQ177" s="96">
        <f t="shared" si="179"/>
        <v>18.951000000000022</v>
      </c>
      <c r="AR177" s="96">
        <f t="shared" si="180"/>
        <v>86.037540000000106</v>
      </c>
      <c r="AS177" s="96"/>
      <c r="AT177" s="226">
        <f t="shared" si="181"/>
        <v>-1175.6434999999992</v>
      </c>
      <c r="AU177" s="91">
        <v>1460.0050000000001</v>
      </c>
      <c r="AV177" s="96">
        <f t="shared" si="182"/>
        <v>6.9780000000000655</v>
      </c>
      <c r="AW177" s="224">
        <f t="shared" si="183"/>
        <v>31.680120000000297</v>
      </c>
      <c r="AX177" s="96"/>
      <c r="AY177" s="226">
        <f t="shared" si="184"/>
        <v>-1143.963379999999</v>
      </c>
      <c r="AZ177" s="91">
        <v>1463.02</v>
      </c>
      <c r="BA177" s="96">
        <f t="shared" si="229"/>
        <v>3.0149999999998727</v>
      </c>
      <c r="BB177" s="224">
        <f t="shared" si="209"/>
        <v>14.502149999999386</v>
      </c>
      <c r="BC177" s="96"/>
      <c r="BD177" s="226">
        <f t="shared" si="185"/>
        <v>-1129.4612299999997</v>
      </c>
      <c r="BE177" s="91">
        <v>1463.0229999999999</v>
      </c>
      <c r="BF177" s="96">
        <f t="shared" si="186"/>
        <v>2.9999999999290594E-3</v>
      </c>
      <c r="BG177" s="224">
        <f t="shared" si="187"/>
        <v>1.4429999999658775E-2</v>
      </c>
      <c r="BH177" s="96"/>
      <c r="BI177" s="226">
        <f t="shared" si="188"/>
        <v>-1129.4467999999999</v>
      </c>
      <c r="BJ177" s="91">
        <v>1498.0889999999999</v>
      </c>
      <c r="BK177" s="96">
        <f t="shared" si="189"/>
        <v>35.066000000000031</v>
      </c>
      <c r="BL177" s="224">
        <f t="shared" si="190"/>
        <v>168.66746000000015</v>
      </c>
      <c r="BM177" s="96"/>
      <c r="BN177" s="226">
        <f t="shared" si="191"/>
        <v>-960.77933999999982</v>
      </c>
      <c r="BO177" s="91">
        <v>1656.0309999999999</v>
      </c>
      <c r="BP177" s="96">
        <f t="shared" si="192"/>
        <v>157.94200000000001</v>
      </c>
      <c r="BQ177" s="224">
        <f t="shared" si="193"/>
        <v>759.70101999999997</v>
      </c>
      <c r="BR177" s="96"/>
      <c r="BS177" s="226">
        <f t="shared" si="194"/>
        <v>-201.07831999999985</v>
      </c>
      <c r="BT177" s="91">
        <v>1710.0429999999999</v>
      </c>
      <c r="BU177" s="96">
        <f t="shared" si="195"/>
        <v>54.011999999999944</v>
      </c>
      <c r="BV177" s="224">
        <f t="shared" si="196"/>
        <v>259.79771999999969</v>
      </c>
      <c r="BW177" s="96"/>
      <c r="BX177" s="226">
        <f t="shared" si="197"/>
        <v>58.719399999999837</v>
      </c>
      <c r="BY177" s="91">
        <v>1710.0429999999999</v>
      </c>
      <c r="BZ177" s="217">
        <f t="shared" si="163"/>
        <v>0</v>
      </c>
      <c r="CA177" s="224">
        <f t="shared" si="198"/>
        <v>0</v>
      </c>
      <c r="CB177" s="96"/>
      <c r="CC177" s="226">
        <f t="shared" si="199"/>
        <v>58.719399999999837</v>
      </c>
      <c r="CD177" s="91">
        <v>1710.0429999999999</v>
      </c>
      <c r="CE177" s="217">
        <f t="shared" si="200"/>
        <v>0</v>
      </c>
      <c r="CF177" s="224">
        <f t="shared" si="201"/>
        <v>0</v>
      </c>
      <c r="CG177" s="96"/>
      <c r="CH177" s="226">
        <f t="shared" si="202"/>
        <v>58.719399999999837</v>
      </c>
      <c r="CI177" s="91">
        <v>1710.0429999999999</v>
      </c>
      <c r="CJ177" s="217">
        <f t="shared" si="218"/>
        <v>0</v>
      </c>
      <c r="CK177" s="224">
        <f t="shared" si="210"/>
        <v>0</v>
      </c>
      <c r="CL177" s="96"/>
      <c r="CM177" s="287">
        <f t="shared" si="211"/>
        <v>58.719399999999837</v>
      </c>
      <c r="CN177" s="217"/>
      <c r="CO177" s="289">
        <f t="shared" si="203"/>
        <v>58.719399999999837</v>
      </c>
      <c r="CP177" s="217"/>
      <c r="CQ177" s="289">
        <f t="shared" si="204"/>
        <v>58.719399999999837</v>
      </c>
      <c r="CR177" s="217"/>
      <c r="CS177" s="289">
        <f t="shared" si="205"/>
        <v>58.719399999999837</v>
      </c>
      <c r="CT177" s="217"/>
      <c r="CU177" s="289">
        <f t="shared" si="206"/>
        <v>58.719399999999837</v>
      </c>
      <c r="CV177" s="217"/>
      <c r="CW177" s="289">
        <f t="shared" si="159"/>
        <v>58.719399999999837</v>
      </c>
      <c r="CX177" s="217"/>
      <c r="CY177" s="289">
        <f t="shared" si="160"/>
        <v>58.719399999999837</v>
      </c>
      <c r="CZ177" s="217"/>
      <c r="DA177" s="289">
        <f t="shared" si="161"/>
        <v>58.719399999999837</v>
      </c>
      <c r="DB177" s="217"/>
      <c r="DC177" s="289">
        <f t="shared" si="162"/>
        <v>58.719399999999837</v>
      </c>
      <c r="DD177" s="217"/>
      <c r="DE177" s="289">
        <f t="shared" si="231"/>
        <v>58.719399999999837</v>
      </c>
      <c r="DF177" s="217"/>
      <c r="DG177" s="289">
        <f t="shared" si="232"/>
        <v>58.719399999999837</v>
      </c>
      <c r="DH177" s="217"/>
      <c r="DI177" s="289">
        <f t="shared" si="234"/>
        <v>58.719399999999837</v>
      </c>
      <c r="DJ177" s="217"/>
      <c r="DK177" s="289">
        <f t="shared" si="219"/>
        <v>58.719399999999837</v>
      </c>
      <c r="DL177" s="217"/>
      <c r="DM177" s="289">
        <f t="shared" si="220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35">G178/4.18</f>
        <v>2.9282296650717705</v>
      </c>
      <c r="G178" s="277">
        <v>12.24</v>
      </c>
      <c r="H178" s="278">
        <v>1417.06</v>
      </c>
      <c r="I178" s="279">
        <f t="shared" si="212"/>
        <v>5.0429999999998927</v>
      </c>
      <c r="J178" s="280">
        <f t="shared" si="213"/>
        <v>21.07973999999955</v>
      </c>
      <c r="K178" s="281">
        <v>1418.0160000000001</v>
      </c>
      <c r="L178" s="279">
        <f t="shared" si="214"/>
        <v>0.95600000000013097</v>
      </c>
      <c r="M178" s="280">
        <f t="shared" si="215"/>
        <v>4.3402400000005947</v>
      </c>
      <c r="N178" s="280">
        <f t="shared" si="216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07"/>
        <v>0</v>
      </c>
      <c r="S178" s="280">
        <f t="shared" si="208"/>
        <v>0</v>
      </c>
      <c r="T178" s="280"/>
      <c r="U178" s="226">
        <f t="shared" si="166"/>
        <v>449.7</v>
      </c>
      <c r="V178" s="279">
        <v>1418.0160000000001</v>
      </c>
      <c r="W178" s="279">
        <f t="shared" si="167"/>
        <v>0</v>
      </c>
      <c r="X178" s="280">
        <f t="shared" si="168"/>
        <v>0</v>
      </c>
      <c r="Y178" s="280"/>
      <c r="Z178" s="226">
        <f t="shared" si="169"/>
        <v>449.7</v>
      </c>
      <c r="AA178" s="279">
        <f>VLOOKUP(B178,Лист3!$A$2:$C$175,3,FALSE)</f>
        <v>1418.0160000000001</v>
      </c>
      <c r="AB178" s="279">
        <f t="shared" si="222"/>
        <v>0</v>
      </c>
      <c r="AC178" s="280">
        <f t="shared" si="223"/>
        <v>0</v>
      </c>
      <c r="AD178" s="280">
        <v>500</v>
      </c>
      <c r="AE178" s="226">
        <f t="shared" si="172"/>
        <v>-50.300000000000011</v>
      </c>
      <c r="AF178" s="96">
        <f>VLOOKUP(A178,Лист4!$A$2:$F$175,6,FALSE)</f>
        <v>1418.0160000000001</v>
      </c>
      <c r="AG178" s="283">
        <f t="shared" si="224"/>
        <v>0</v>
      </c>
      <c r="AH178" s="280">
        <f t="shared" si="225"/>
        <v>0</v>
      </c>
      <c r="AI178" s="280"/>
      <c r="AJ178" s="242">
        <f t="shared" si="175"/>
        <v>-50.300000000000011</v>
      </c>
      <c r="AK178" s="96">
        <f>VLOOKUP(A178,Лист6!$A$2:$F$175,6,FALSE)</f>
        <v>1418.0160000000001</v>
      </c>
      <c r="AL178" s="279">
        <f t="shared" si="226"/>
        <v>0</v>
      </c>
      <c r="AM178" s="280">
        <f t="shared" si="227"/>
        <v>0</v>
      </c>
      <c r="AN178" s="280"/>
      <c r="AO178" s="226">
        <f t="shared" si="178"/>
        <v>-50.300000000000011</v>
      </c>
      <c r="AP178" s="95">
        <v>1418.0160000000001</v>
      </c>
      <c r="AQ178" s="96">
        <f t="shared" si="179"/>
        <v>0</v>
      </c>
      <c r="AR178" s="96">
        <f t="shared" si="180"/>
        <v>0</v>
      </c>
      <c r="AS178" s="96"/>
      <c r="AT178" s="226">
        <f t="shared" si="181"/>
        <v>-50.300000000000011</v>
      </c>
      <c r="AU178" s="95">
        <v>1418.0160000000001</v>
      </c>
      <c r="AV178" s="96">
        <f t="shared" si="182"/>
        <v>0</v>
      </c>
      <c r="AW178" s="224">
        <f t="shared" si="183"/>
        <v>0</v>
      </c>
      <c r="AX178" s="96"/>
      <c r="AY178" s="226">
        <f t="shared" si="184"/>
        <v>-50.300000000000011</v>
      </c>
      <c r="AZ178" s="94">
        <v>1418.0160000000001</v>
      </c>
      <c r="BA178" s="96">
        <f t="shared" si="229"/>
        <v>0</v>
      </c>
      <c r="BB178" s="224">
        <f t="shared" si="209"/>
        <v>0</v>
      </c>
      <c r="BC178" s="96"/>
      <c r="BD178" s="226">
        <f t="shared" si="185"/>
        <v>-50.300000000000011</v>
      </c>
      <c r="BE178" s="94">
        <v>1418.0160000000001</v>
      </c>
      <c r="BF178" s="96">
        <f t="shared" si="186"/>
        <v>0</v>
      </c>
      <c r="BG178" s="224">
        <f t="shared" si="187"/>
        <v>0</v>
      </c>
      <c r="BH178" s="96"/>
      <c r="BI178" s="226">
        <f t="shared" si="188"/>
        <v>-50.300000000000011</v>
      </c>
      <c r="BJ178" s="94">
        <v>1418.0160000000001</v>
      </c>
      <c r="BK178" s="96">
        <f t="shared" si="189"/>
        <v>0</v>
      </c>
      <c r="BL178" s="224">
        <f t="shared" si="190"/>
        <v>0</v>
      </c>
      <c r="BM178" s="96"/>
      <c r="BN178" s="226">
        <f t="shared" si="191"/>
        <v>-50.300000000000011</v>
      </c>
      <c r="BO178" s="94">
        <v>1418.0160000000001</v>
      </c>
      <c r="BP178" s="96">
        <f>BO178-BJ178</f>
        <v>0</v>
      </c>
      <c r="BQ178" s="224">
        <f t="shared" si="193"/>
        <v>0</v>
      </c>
      <c r="BR178" s="96"/>
      <c r="BS178" s="226">
        <f t="shared" si="194"/>
        <v>-50.300000000000011</v>
      </c>
      <c r="BT178" s="94">
        <v>1418.0160000000001</v>
      </c>
      <c r="BU178" s="96">
        <f t="shared" si="195"/>
        <v>0</v>
      </c>
      <c r="BV178" s="224">
        <f t="shared" si="196"/>
        <v>0</v>
      </c>
      <c r="BW178" s="96"/>
      <c r="BX178" s="226">
        <f t="shared" si="197"/>
        <v>-50.300000000000011</v>
      </c>
      <c r="BY178" s="94">
        <v>1418.0160000000001</v>
      </c>
      <c r="BZ178" s="217">
        <f t="shared" si="163"/>
        <v>0</v>
      </c>
      <c r="CA178" s="224">
        <f t="shared" si="198"/>
        <v>0</v>
      </c>
      <c r="CB178" s="96"/>
      <c r="CC178" s="226">
        <f t="shared" si="199"/>
        <v>-50.300000000000011</v>
      </c>
      <c r="CD178" s="94"/>
      <c r="CE178" s="217">
        <f>CD178-BY78</f>
        <v>0</v>
      </c>
      <c r="CF178" s="224">
        <f t="shared" si="201"/>
        <v>0</v>
      </c>
      <c r="CG178" s="96"/>
      <c r="CH178" s="226">
        <f t="shared" si="202"/>
        <v>-50.300000000000011</v>
      </c>
      <c r="CI178" s="94"/>
      <c r="CJ178" s="217">
        <f t="shared" si="218"/>
        <v>0</v>
      </c>
      <c r="CK178" s="224">
        <f t="shared" si="210"/>
        <v>0</v>
      </c>
      <c r="CL178" s="96"/>
      <c r="CM178" s="226">
        <f t="shared" si="211"/>
        <v>-50.300000000000011</v>
      </c>
      <c r="CN178" s="96"/>
      <c r="CO178" s="288">
        <f t="shared" si="203"/>
        <v>-50.300000000000011</v>
      </c>
      <c r="CP178" s="96"/>
      <c r="CQ178" s="288">
        <f t="shared" si="204"/>
        <v>-50.300000000000011</v>
      </c>
      <c r="CR178" s="96"/>
      <c r="CS178" s="289">
        <f t="shared" si="205"/>
        <v>-50.300000000000011</v>
      </c>
      <c r="CT178" s="96"/>
      <c r="CU178" s="289">
        <f t="shared" si="206"/>
        <v>-50.300000000000011</v>
      </c>
      <c r="CV178" s="96"/>
      <c r="CW178" s="289">
        <f t="shared" si="159"/>
        <v>-50.300000000000011</v>
      </c>
      <c r="CX178" s="96"/>
      <c r="CY178" s="289">
        <f t="shared" si="160"/>
        <v>-50.300000000000011</v>
      </c>
      <c r="CZ178" s="96"/>
      <c r="DA178" s="289">
        <f t="shared" si="161"/>
        <v>-50.300000000000011</v>
      </c>
      <c r="DB178" s="96"/>
      <c r="DC178" s="289">
        <f t="shared" si="162"/>
        <v>-50.300000000000011</v>
      </c>
      <c r="DD178" s="96"/>
      <c r="DE178" s="289">
        <f t="shared" si="231"/>
        <v>-50.300000000000011</v>
      </c>
      <c r="DF178" s="96"/>
      <c r="DG178" s="289">
        <f t="shared" si="232"/>
        <v>-50.300000000000011</v>
      </c>
      <c r="DH178" s="96"/>
      <c r="DI178" s="289">
        <f t="shared" si="234"/>
        <v>-50.300000000000011</v>
      </c>
      <c r="DJ178" s="96"/>
      <c r="DK178" s="289">
        <f t="shared" si="219"/>
        <v>-50.300000000000011</v>
      </c>
      <c r="DL178" s="96"/>
      <c r="DM178" s="289">
        <f t="shared" si="220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35"/>
        <v>176.98086124401914</v>
      </c>
      <c r="G179" s="182">
        <v>739.78</v>
      </c>
      <c r="H179" s="183">
        <v>2520.0100000000002</v>
      </c>
      <c r="I179" s="121">
        <f t="shared" si="212"/>
        <v>596.92900000000031</v>
      </c>
      <c r="J179" s="122">
        <f t="shared" si="213"/>
        <v>2495.1632200000013</v>
      </c>
      <c r="K179" s="184">
        <v>3320.0149999999999</v>
      </c>
      <c r="L179" s="121">
        <f t="shared" si="214"/>
        <v>800.00499999999965</v>
      </c>
      <c r="M179" s="122">
        <f t="shared" si="215"/>
        <v>3632.0226999999986</v>
      </c>
      <c r="N179" s="122">
        <f t="shared" si="216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07"/>
        <v>555.98800000000028</v>
      </c>
      <c r="S179" s="122">
        <f t="shared" si="208"/>
        <v>2524.1855200000014</v>
      </c>
      <c r="T179" s="122">
        <v>2000</v>
      </c>
      <c r="U179" s="120">
        <f t="shared" si="166"/>
        <v>1045.2955200000015</v>
      </c>
      <c r="V179" s="121">
        <v>4179.04</v>
      </c>
      <c r="W179" s="121">
        <f t="shared" si="167"/>
        <v>303.03699999999981</v>
      </c>
      <c r="X179" s="122">
        <f t="shared" si="168"/>
        <v>1375.7879799999992</v>
      </c>
      <c r="Y179" s="122"/>
      <c r="Z179" s="120">
        <f t="shared" si="169"/>
        <v>2421.0835000000006</v>
      </c>
      <c r="AA179" s="121">
        <f>VLOOKUP(B179,Лист3!$A$2:$C$175,3,FALSE)</f>
        <v>4296.0749999999998</v>
      </c>
      <c r="AB179" s="121">
        <f t="shared" si="222"/>
        <v>117.03499999999985</v>
      </c>
      <c r="AC179" s="122">
        <f t="shared" si="223"/>
        <v>531.3388999999994</v>
      </c>
      <c r="AD179" s="122"/>
      <c r="AE179" s="120">
        <f t="shared" si="172"/>
        <v>2952.4223999999999</v>
      </c>
      <c r="AF179" s="121">
        <f>VLOOKUP(A179,Лист4!$A$2:$F$175,6,FALSE)</f>
        <v>4527.0309999999999</v>
      </c>
      <c r="AG179" s="121">
        <f t="shared" si="224"/>
        <v>230.95600000000013</v>
      </c>
      <c r="AH179" s="122">
        <f t="shared" si="225"/>
        <v>1048.5402400000005</v>
      </c>
      <c r="AI179" s="122">
        <v>2000</v>
      </c>
      <c r="AJ179" s="120">
        <f t="shared" si="175"/>
        <v>2000.9626400000006</v>
      </c>
      <c r="AK179" s="121">
        <f>VLOOKUP(A179,Лист6!$A$2:$F$175,6,FALSE)</f>
        <v>4613.0749999999998</v>
      </c>
      <c r="AL179" s="121">
        <f t="shared" si="226"/>
        <v>86.043999999999869</v>
      </c>
      <c r="AM179" s="122">
        <f t="shared" si="227"/>
        <v>390.6397599999994</v>
      </c>
      <c r="AN179" s="122"/>
      <c r="AO179" s="120">
        <f t="shared" si="178"/>
        <v>2391.6024000000002</v>
      </c>
      <c r="AP179" s="123">
        <v>4770.0709999999999</v>
      </c>
      <c r="AQ179" s="121">
        <f t="shared" si="179"/>
        <v>156.99600000000009</v>
      </c>
      <c r="AR179" s="121">
        <f t="shared" si="180"/>
        <v>712.76184000000046</v>
      </c>
      <c r="AS179" s="121"/>
      <c r="AT179" s="120">
        <f t="shared" si="181"/>
        <v>3104.3642400000008</v>
      </c>
      <c r="AU179" s="170">
        <v>4903.04</v>
      </c>
      <c r="AV179" s="121">
        <f t="shared" si="182"/>
        <v>132.96900000000005</v>
      </c>
      <c r="AW179" s="122">
        <f t="shared" si="183"/>
        <v>603.67926000000023</v>
      </c>
      <c r="AX179" s="121"/>
      <c r="AY179" s="144">
        <f t="shared" si="184"/>
        <v>3708.0435000000011</v>
      </c>
      <c r="AZ179" s="123"/>
      <c r="BA179" s="121"/>
      <c r="BB179" s="122">
        <f t="shared" si="209"/>
        <v>0</v>
      </c>
      <c r="BC179" s="121"/>
      <c r="BD179" s="120">
        <f t="shared" si="185"/>
        <v>3708.0435000000011</v>
      </c>
      <c r="BE179" s="123"/>
      <c r="BF179" s="121">
        <f t="shared" si="186"/>
        <v>0</v>
      </c>
      <c r="BG179" s="122">
        <f t="shared" si="187"/>
        <v>0</v>
      </c>
      <c r="BH179" s="121"/>
      <c r="BI179" s="120">
        <f t="shared" si="188"/>
        <v>3708.0435000000011</v>
      </c>
      <c r="BJ179" s="123"/>
      <c r="BK179" s="121">
        <f t="shared" si="189"/>
        <v>0</v>
      </c>
      <c r="BL179" s="122">
        <f t="shared" si="190"/>
        <v>0</v>
      </c>
      <c r="BM179" s="121">
        <v>750</v>
      </c>
      <c r="BN179" s="198">
        <f t="shared" si="191"/>
        <v>2958.0435000000011</v>
      </c>
      <c r="BO179" s="123"/>
      <c r="BP179" s="121">
        <f t="shared" si="192"/>
        <v>0</v>
      </c>
      <c r="BQ179" s="122">
        <f t="shared" si="193"/>
        <v>0</v>
      </c>
      <c r="BR179" s="121"/>
      <c r="BS179" s="120">
        <f t="shared" si="194"/>
        <v>2958.0435000000011</v>
      </c>
      <c r="BT179" s="123"/>
      <c r="BU179" s="121">
        <f t="shared" si="195"/>
        <v>0</v>
      </c>
      <c r="BV179" s="122">
        <f t="shared" si="196"/>
        <v>0</v>
      </c>
      <c r="BW179" s="121"/>
      <c r="BX179" s="120">
        <f t="shared" si="197"/>
        <v>2958.0435000000011</v>
      </c>
      <c r="BY179" s="123"/>
      <c r="BZ179" s="111">
        <f t="shared" si="163"/>
        <v>0</v>
      </c>
      <c r="CA179" s="122">
        <f t="shared" si="198"/>
        <v>0</v>
      </c>
      <c r="CB179" s="121"/>
      <c r="CC179" s="120">
        <f t="shared" si="199"/>
        <v>2958.0435000000011</v>
      </c>
      <c r="CD179" s="123"/>
      <c r="CE179" s="111">
        <f t="shared" si="200"/>
        <v>0</v>
      </c>
      <c r="CF179" s="122">
        <f t="shared" si="201"/>
        <v>0</v>
      </c>
      <c r="CG179" s="121"/>
      <c r="CH179" s="120">
        <f t="shared" si="202"/>
        <v>2958.0435000000011</v>
      </c>
      <c r="CI179" s="123"/>
      <c r="CJ179" s="111">
        <f t="shared" si="218"/>
        <v>0</v>
      </c>
      <c r="CK179" s="122">
        <f t="shared" si="210"/>
        <v>0</v>
      </c>
      <c r="CL179" s="121">
        <v>3000</v>
      </c>
      <c r="CM179" s="120">
        <f t="shared" si="211"/>
        <v>-41.956499999998869</v>
      </c>
      <c r="CN179" s="121"/>
      <c r="CO179" s="152">
        <f t="shared" si="203"/>
        <v>-41.956499999998869</v>
      </c>
      <c r="CP179" s="121"/>
      <c r="CQ179" s="152">
        <f t="shared" si="204"/>
        <v>-41.956499999998869</v>
      </c>
      <c r="CR179" s="121"/>
      <c r="CS179" s="196">
        <f t="shared" si="205"/>
        <v>-41.956499999998869</v>
      </c>
      <c r="CT179" s="121"/>
      <c r="CU179" s="196">
        <f t="shared" si="206"/>
        <v>-41.956499999998869</v>
      </c>
      <c r="CV179" s="121"/>
      <c r="CW179" s="196">
        <f t="shared" si="159"/>
        <v>-41.956499999998869</v>
      </c>
      <c r="CX179" s="121"/>
      <c r="CY179" s="196">
        <f t="shared" si="160"/>
        <v>-41.956499999998869</v>
      </c>
      <c r="CZ179" s="121"/>
      <c r="DA179" s="196">
        <f t="shared" si="161"/>
        <v>-41.956499999998869</v>
      </c>
      <c r="DB179" s="121"/>
      <c r="DC179" s="196">
        <f t="shared" si="162"/>
        <v>-41.956499999998869</v>
      </c>
      <c r="DD179" s="121"/>
      <c r="DE179" s="196">
        <f t="shared" si="231"/>
        <v>-41.956499999998869</v>
      </c>
      <c r="DF179" s="121"/>
      <c r="DG179" s="196">
        <f t="shared" si="232"/>
        <v>-41.956499999998869</v>
      </c>
      <c r="DH179" s="121"/>
      <c r="DI179" s="196">
        <f t="shared" si="234"/>
        <v>-41.956499999998869</v>
      </c>
      <c r="DJ179" s="121"/>
      <c r="DK179" s="196">
        <f t="shared" si="219"/>
        <v>-41.956499999998869</v>
      </c>
      <c r="DL179" s="121"/>
      <c r="DM179" s="196">
        <f t="shared" si="220"/>
        <v>-41.956499999998869</v>
      </c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35"/>
        <v>546.92344497607655</v>
      </c>
      <c r="G180" s="120">
        <v>2286.14</v>
      </c>
      <c r="H180" s="121">
        <v>6315.0230000000001</v>
      </c>
      <c r="I180" s="122">
        <f t="shared" si="212"/>
        <v>1659.9920000000002</v>
      </c>
      <c r="J180" s="122">
        <f t="shared" si="213"/>
        <v>6938.76656</v>
      </c>
      <c r="K180" s="120">
        <v>7890.09</v>
      </c>
      <c r="L180" s="121">
        <f t="shared" si="214"/>
        <v>1575.067</v>
      </c>
      <c r="M180" s="121">
        <f t="shared" si="215"/>
        <v>7150.8041800000001</v>
      </c>
      <c r="N180" s="122">
        <f t="shared" si="216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07"/>
        <v>442.94000000000051</v>
      </c>
      <c r="S180" s="122">
        <f t="shared" si="208"/>
        <v>2010.9476000000022</v>
      </c>
      <c r="T180" s="122">
        <v>1488.81</v>
      </c>
      <c r="U180" s="120">
        <f t="shared" si="166"/>
        <v>2010.9476000000022</v>
      </c>
      <c r="V180" s="121">
        <v>8794.01</v>
      </c>
      <c r="W180" s="121">
        <f t="shared" si="167"/>
        <v>460.97999999999956</v>
      </c>
      <c r="X180" s="122">
        <f t="shared" si="168"/>
        <v>2092.8491999999978</v>
      </c>
      <c r="Y180" s="122">
        <v>1851.49</v>
      </c>
      <c r="Z180" s="120">
        <f t="shared" si="169"/>
        <v>2252.3068000000003</v>
      </c>
      <c r="AA180" s="123">
        <f>VLOOKUP(B180,Лист3!$A$2:$C$175,3,FALSE)</f>
        <v>9448.0480000000007</v>
      </c>
      <c r="AB180" s="121">
        <f t="shared" si="222"/>
        <v>654.03800000000047</v>
      </c>
      <c r="AC180" s="121">
        <f t="shared" si="223"/>
        <v>2969.3325200000022</v>
      </c>
      <c r="AD180" s="121">
        <v>0</v>
      </c>
      <c r="AE180" s="120">
        <f t="shared" si="172"/>
        <v>5221.639320000002</v>
      </c>
      <c r="AF180" s="145">
        <f>VLOOKUP(A180,Лист4!$A$2:$F$175,6,FALSE)</f>
        <v>10126.049000000001</v>
      </c>
      <c r="AG180" s="121">
        <f t="shared" si="224"/>
        <v>678.0010000000002</v>
      </c>
      <c r="AH180" s="122">
        <f t="shared" si="225"/>
        <v>3078.1245400000012</v>
      </c>
      <c r="AI180" s="121">
        <v>5221.6400000000003</v>
      </c>
      <c r="AJ180" s="114">
        <f t="shared" si="175"/>
        <v>3078.1238600000024</v>
      </c>
      <c r="AK180" s="121">
        <f>VLOOKUP(A180,[1]Лист6!$A$2:$F$175,6,FALSE)</f>
        <v>10455.058000000001</v>
      </c>
      <c r="AL180" s="121">
        <f t="shared" si="226"/>
        <v>329.00900000000001</v>
      </c>
      <c r="AM180" s="122">
        <f t="shared" si="227"/>
        <v>1493.7008600000001</v>
      </c>
      <c r="AN180" s="122"/>
      <c r="AO180" s="120">
        <f t="shared" si="178"/>
        <v>4571.8247200000023</v>
      </c>
      <c r="AP180" s="164">
        <v>10893.019</v>
      </c>
      <c r="AQ180" s="121">
        <f t="shared" si="179"/>
        <v>437.96099999999933</v>
      </c>
      <c r="AR180" s="121">
        <f t="shared" si="180"/>
        <v>1988.342939999997</v>
      </c>
      <c r="AS180" s="121"/>
      <c r="AT180" s="127">
        <f t="shared" si="181"/>
        <v>6560.1676599999992</v>
      </c>
      <c r="AU180" s="123"/>
      <c r="AV180" s="121"/>
      <c r="AW180" s="122">
        <f t="shared" si="183"/>
        <v>0</v>
      </c>
      <c r="AX180" s="121">
        <v>4571.82</v>
      </c>
      <c r="AY180" s="120">
        <f t="shared" si="184"/>
        <v>1988.3476599999995</v>
      </c>
      <c r="AZ180" s="123"/>
      <c r="BA180" s="121">
        <f t="shared" si="229"/>
        <v>0</v>
      </c>
      <c r="BB180" s="122">
        <f t="shared" si="209"/>
        <v>0</v>
      </c>
      <c r="BC180" s="121">
        <v>3908.7</v>
      </c>
      <c r="BD180" s="158">
        <f t="shared" si="185"/>
        <v>-1920.3523400000004</v>
      </c>
      <c r="BE180" s="123"/>
      <c r="BF180" s="121">
        <f t="shared" si="186"/>
        <v>0</v>
      </c>
      <c r="BG180" s="122">
        <f t="shared" si="187"/>
        <v>0</v>
      </c>
      <c r="BH180" s="121"/>
      <c r="BI180" s="158">
        <f t="shared" si="188"/>
        <v>-1920.3523400000004</v>
      </c>
      <c r="BJ180" s="123"/>
      <c r="BK180" s="121">
        <f t="shared" si="189"/>
        <v>0</v>
      </c>
      <c r="BL180" s="122">
        <f t="shared" si="190"/>
        <v>0</v>
      </c>
      <c r="BM180" s="121"/>
      <c r="BN180" s="157">
        <f t="shared" si="191"/>
        <v>-1920.3523400000004</v>
      </c>
      <c r="BO180" s="123"/>
      <c r="BP180" s="121">
        <f t="shared" si="192"/>
        <v>0</v>
      </c>
      <c r="BQ180" s="122">
        <f t="shared" si="193"/>
        <v>0</v>
      </c>
      <c r="BR180" s="121"/>
      <c r="BS180" s="120">
        <f t="shared" si="194"/>
        <v>-1920.3523400000004</v>
      </c>
      <c r="BT180" s="123"/>
      <c r="BU180" s="121">
        <f t="shared" si="195"/>
        <v>0</v>
      </c>
      <c r="BV180" s="122">
        <f t="shared" si="196"/>
        <v>0</v>
      </c>
      <c r="BW180" s="121"/>
      <c r="BX180" s="120">
        <f t="shared" si="197"/>
        <v>-1920.3523400000004</v>
      </c>
      <c r="BY180" s="123"/>
      <c r="BZ180" s="111">
        <f t="shared" si="163"/>
        <v>0</v>
      </c>
      <c r="CA180" s="122">
        <f t="shared" si="198"/>
        <v>0</v>
      </c>
      <c r="CB180" s="121"/>
      <c r="CC180" s="120">
        <f t="shared" si="199"/>
        <v>-1920.3523400000004</v>
      </c>
      <c r="CD180" s="123"/>
      <c r="CE180" s="111">
        <f t="shared" si="200"/>
        <v>0</v>
      </c>
      <c r="CF180" s="122">
        <f t="shared" si="201"/>
        <v>0</v>
      </c>
      <c r="CG180" s="121"/>
      <c r="CH180" s="120">
        <f t="shared" si="202"/>
        <v>-1920.3523400000004</v>
      </c>
      <c r="CI180" s="123"/>
      <c r="CJ180" s="111">
        <f t="shared" si="218"/>
        <v>0</v>
      </c>
      <c r="CK180" s="122">
        <f t="shared" si="210"/>
        <v>0</v>
      </c>
      <c r="CL180" s="121"/>
      <c r="CM180" s="120">
        <f t="shared" si="211"/>
        <v>-1920.3523400000004</v>
      </c>
      <c r="CN180" s="121"/>
      <c r="CO180" s="152">
        <f t="shared" si="203"/>
        <v>-1920.3523400000004</v>
      </c>
      <c r="CP180" s="121"/>
      <c r="CQ180" s="152">
        <f t="shared" si="204"/>
        <v>-1920.3523400000004</v>
      </c>
      <c r="CR180" s="121"/>
      <c r="CS180" s="196">
        <f t="shared" si="205"/>
        <v>-1920.3523400000004</v>
      </c>
      <c r="CT180" s="121"/>
      <c r="CU180" s="196">
        <f t="shared" si="206"/>
        <v>-1920.3523400000004</v>
      </c>
      <c r="CV180" s="121"/>
      <c r="CW180" s="196">
        <f t="shared" si="159"/>
        <v>-1920.3523400000004</v>
      </c>
      <c r="CX180" s="121"/>
      <c r="CY180" s="196">
        <f t="shared" si="160"/>
        <v>-1920.3523400000004</v>
      </c>
      <c r="CZ180" s="121"/>
      <c r="DA180" s="196">
        <f t="shared" si="161"/>
        <v>-1920.3523400000004</v>
      </c>
      <c r="DB180" s="121"/>
      <c r="DC180" s="196">
        <f t="shared" si="162"/>
        <v>-1920.3523400000004</v>
      </c>
      <c r="DD180" s="121"/>
      <c r="DE180" s="196">
        <f t="shared" si="231"/>
        <v>-1920.3523400000004</v>
      </c>
      <c r="DF180" s="121"/>
      <c r="DG180" s="196">
        <f t="shared" si="232"/>
        <v>-1920.3523400000004</v>
      </c>
      <c r="DH180" s="121"/>
      <c r="DI180" s="196">
        <f t="shared" si="234"/>
        <v>-1920.3523400000004</v>
      </c>
      <c r="DJ180" s="121"/>
      <c r="DK180" s="196">
        <f t="shared" si="219"/>
        <v>-1920.3523400000004</v>
      </c>
      <c r="DL180" s="121"/>
      <c r="DM180" s="196">
        <f t="shared" si="220"/>
        <v>-1920.3523400000004</v>
      </c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12"/>
        <v>3.9629999999999992</v>
      </c>
      <c r="J181" s="122">
        <f t="shared" si="213"/>
        <v>16.565339999999996</v>
      </c>
      <c r="K181" s="216">
        <v>499.06700000000001</v>
      </c>
      <c r="L181" s="121">
        <f t="shared" si="214"/>
        <v>481.03300000000002</v>
      </c>
      <c r="M181" s="122">
        <f t="shared" si="215"/>
        <v>2183.8898199999999</v>
      </c>
      <c r="N181" s="122">
        <f t="shared" si="216"/>
        <v>2200.45516</v>
      </c>
      <c r="O181" s="122">
        <v>0</v>
      </c>
      <c r="P181" s="120">
        <f t="shared" si="217"/>
        <v>2259.22516</v>
      </c>
      <c r="Q181" s="121">
        <v>499.07299999999998</v>
      </c>
      <c r="R181" s="121">
        <f t="shared" si="207"/>
        <v>5.9999999999718057E-3</v>
      </c>
      <c r="S181" s="122">
        <f t="shared" si="208"/>
        <v>2.7239999999871999E-2</v>
      </c>
      <c r="T181" s="122"/>
      <c r="U181" s="120">
        <f t="shared" si="166"/>
        <v>2259.2523999999999</v>
      </c>
      <c r="V181" s="121">
        <v>499.07299999999998</v>
      </c>
      <c r="W181" s="121">
        <f t="shared" si="167"/>
        <v>0</v>
      </c>
      <c r="X181" s="122">
        <f t="shared" si="168"/>
        <v>0</v>
      </c>
      <c r="Y181" s="122"/>
      <c r="Z181" s="120">
        <f t="shared" si="169"/>
        <v>2259.2523999999999</v>
      </c>
      <c r="AA181" s="121">
        <f>VLOOKUP(B181,Лист3!$A$2:$C$175,3,FALSE)</f>
        <v>717.029</v>
      </c>
      <c r="AB181" s="121">
        <f t="shared" si="222"/>
        <v>217.95600000000002</v>
      </c>
      <c r="AC181" s="122">
        <f t="shared" si="223"/>
        <v>989.52024000000006</v>
      </c>
      <c r="AD181" s="122"/>
      <c r="AE181" s="120">
        <f t="shared" si="172"/>
        <v>3248.7726400000001</v>
      </c>
      <c r="AF181" s="121">
        <f>VLOOKUP(A181,Лист4!$A$2:$F$175,6,FALSE)</f>
        <v>901.04499999999996</v>
      </c>
      <c r="AG181" s="121">
        <f t="shared" si="224"/>
        <v>184.01599999999996</v>
      </c>
      <c r="AH181" s="122">
        <f t="shared" si="225"/>
        <v>835.43263999999988</v>
      </c>
      <c r="AI181" s="122">
        <v>5000</v>
      </c>
      <c r="AJ181" s="120">
        <f t="shared" si="175"/>
        <v>-915.79471999999987</v>
      </c>
      <c r="AK181" s="121">
        <f>VLOOKUP(A181,Лист6!$A$2:$F$175,6,FALSE)</f>
        <v>901.04499999999996</v>
      </c>
      <c r="AL181" s="121">
        <f t="shared" si="226"/>
        <v>0</v>
      </c>
      <c r="AM181" s="122">
        <f t="shared" si="227"/>
        <v>0</v>
      </c>
      <c r="AN181" s="122"/>
      <c r="AO181" s="120">
        <f t="shared" si="178"/>
        <v>-915.79471999999987</v>
      </c>
      <c r="AP181" s="123">
        <v>1012.034</v>
      </c>
      <c r="AQ181" s="121">
        <f t="shared" si="179"/>
        <v>110.98900000000003</v>
      </c>
      <c r="AR181" s="121">
        <f>AQ181*4.54</f>
        <v>503.89006000000018</v>
      </c>
      <c r="AS181" s="121"/>
      <c r="AT181" s="120">
        <f t="shared" si="181"/>
        <v>-411.90465999999969</v>
      </c>
      <c r="AU181" s="181">
        <v>1272.076</v>
      </c>
      <c r="AV181" s="121">
        <f>AU181-AP181</f>
        <v>260.04200000000003</v>
      </c>
      <c r="AW181" s="122">
        <f t="shared" si="183"/>
        <v>1180.5906800000002</v>
      </c>
      <c r="AX181" s="121"/>
      <c r="AY181" s="152">
        <f t="shared" si="184"/>
        <v>768.68602000000055</v>
      </c>
      <c r="AZ181" s="123"/>
      <c r="BA181" s="121"/>
      <c r="BB181" s="122">
        <f t="shared" si="209"/>
        <v>0</v>
      </c>
      <c r="BC181" s="121"/>
      <c r="BD181" s="120">
        <f t="shared" si="185"/>
        <v>768.68602000000055</v>
      </c>
      <c r="BE181" s="123"/>
      <c r="BF181" s="121">
        <f t="shared" si="186"/>
        <v>0</v>
      </c>
      <c r="BG181" s="122">
        <f t="shared" si="187"/>
        <v>0</v>
      </c>
      <c r="BH181" s="121"/>
      <c r="BI181" s="120">
        <f t="shared" si="188"/>
        <v>768.68602000000055</v>
      </c>
      <c r="BJ181" s="123"/>
      <c r="BK181" s="121">
        <f t="shared" si="189"/>
        <v>0</v>
      </c>
      <c r="BL181" s="122">
        <f t="shared" si="190"/>
        <v>0</v>
      </c>
      <c r="BM181" s="121"/>
      <c r="BN181" s="196">
        <f t="shared" si="191"/>
        <v>768.68602000000055</v>
      </c>
      <c r="BO181" s="123"/>
      <c r="BP181" s="121">
        <f t="shared" si="192"/>
        <v>0</v>
      </c>
      <c r="BQ181" s="122">
        <f t="shared" si="193"/>
        <v>0</v>
      </c>
      <c r="BR181" s="121"/>
      <c r="BS181" s="120">
        <f t="shared" si="194"/>
        <v>768.68602000000055</v>
      </c>
      <c r="BT181" s="123"/>
      <c r="BU181" s="121">
        <f t="shared" si="195"/>
        <v>0</v>
      </c>
      <c r="BV181" s="122">
        <f t="shared" si="196"/>
        <v>0</v>
      </c>
      <c r="BW181" s="121"/>
      <c r="BX181" s="120">
        <f t="shared" si="197"/>
        <v>768.68602000000055</v>
      </c>
      <c r="BY181" s="123"/>
      <c r="BZ181" s="111">
        <f t="shared" si="163"/>
        <v>0</v>
      </c>
      <c r="CA181" s="122">
        <f t="shared" si="198"/>
        <v>0</v>
      </c>
      <c r="CB181" s="121"/>
      <c r="CC181" s="120">
        <f t="shared" si="199"/>
        <v>768.68602000000055</v>
      </c>
      <c r="CD181" s="123"/>
      <c r="CE181" s="111">
        <f t="shared" si="200"/>
        <v>0</v>
      </c>
      <c r="CF181" s="122">
        <f t="shared" si="201"/>
        <v>0</v>
      </c>
      <c r="CG181" s="121"/>
      <c r="CH181" s="120">
        <f t="shared" si="202"/>
        <v>768.68602000000055</v>
      </c>
      <c r="CI181" s="123"/>
      <c r="CJ181" s="111">
        <f t="shared" si="218"/>
        <v>0</v>
      </c>
      <c r="CK181" s="122">
        <f t="shared" si="210"/>
        <v>0</v>
      </c>
      <c r="CL181" s="121"/>
      <c r="CM181" s="120">
        <f t="shared" si="211"/>
        <v>768.68602000000055</v>
      </c>
      <c r="CN181" s="121"/>
      <c r="CO181" s="196">
        <f t="shared" si="203"/>
        <v>768.68602000000055</v>
      </c>
      <c r="CP181" s="111"/>
      <c r="CQ181" s="196">
        <f t="shared" si="204"/>
        <v>768.68602000000055</v>
      </c>
      <c r="CR181" s="111"/>
      <c r="CS181" s="196">
        <f t="shared" si="205"/>
        <v>768.68602000000055</v>
      </c>
      <c r="CT181" s="111"/>
      <c r="CU181" s="196">
        <f t="shared" si="206"/>
        <v>768.68602000000055</v>
      </c>
      <c r="CV181" s="111"/>
      <c r="CW181" s="196">
        <f t="shared" si="159"/>
        <v>768.68602000000055</v>
      </c>
      <c r="CX181" s="111"/>
      <c r="CY181" s="196">
        <f t="shared" si="160"/>
        <v>768.68602000000055</v>
      </c>
      <c r="CZ181" s="111"/>
      <c r="DA181" s="196">
        <f t="shared" si="161"/>
        <v>768.68602000000055</v>
      </c>
      <c r="DB181" s="111"/>
      <c r="DC181" s="196">
        <f t="shared" si="162"/>
        <v>768.68602000000055</v>
      </c>
      <c r="DD181" s="111"/>
      <c r="DE181" s="196">
        <f t="shared" si="231"/>
        <v>768.68602000000055</v>
      </c>
      <c r="DF181" s="111"/>
      <c r="DG181" s="196">
        <f t="shared" si="232"/>
        <v>768.68602000000055</v>
      </c>
      <c r="DH181" s="111"/>
      <c r="DI181" s="196">
        <f t="shared" si="234"/>
        <v>768.68602000000055</v>
      </c>
      <c r="DJ181" s="111"/>
      <c r="DK181" s="196">
        <f t="shared" si="219"/>
        <v>768.68602000000055</v>
      </c>
      <c r="DL181" s="111"/>
      <c r="DM181" s="196">
        <f t="shared" si="220"/>
        <v>768.68602000000055</v>
      </c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236">SUM(E5:E181)</f>
        <v>259990.40399999995</v>
      </c>
      <c r="F182" s="92">
        <f t="shared" si="236"/>
        <v>40437.729665071762</v>
      </c>
      <c r="G182" s="92">
        <f t="shared" si="236"/>
        <v>169029.71000000002</v>
      </c>
      <c r="H182" s="92">
        <f t="shared" si="236"/>
        <v>375361.38499999989</v>
      </c>
      <c r="I182" s="92">
        <f t="shared" si="236"/>
        <v>115370.98099999997</v>
      </c>
      <c r="J182" s="285">
        <f t="shared" si="236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37">SUM(P5:P181)</f>
        <v>445246.02937999967</v>
      </c>
      <c r="Q182" s="92">
        <f t="shared" si="237"/>
        <v>547862.48899999983</v>
      </c>
      <c r="R182" s="92">
        <f t="shared" si="237"/>
        <v>46668.785999999993</v>
      </c>
      <c r="S182" s="92">
        <f t="shared" si="237"/>
        <v>211876.28844</v>
      </c>
      <c r="T182" s="92">
        <f t="shared" si="237"/>
        <v>65298.339999999989</v>
      </c>
      <c r="U182" s="101">
        <f>SUM(U5:U181)</f>
        <v>591823.9778199998</v>
      </c>
      <c r="V182" s="101">
        <f t="shared" ref="V182:X182" si="238">SUM(V5:V181)</f>
        <v>604190.97899999982</v>
      </c>
      <c r="W182" s="101">
        <f t="shared" si="238"/>
        <v>56327.538000000015</v>
      </c>
      <c r="X182" s="101">
        <f t="shared" si="238"/>
        <v>255727.02252000006</v>
      </c>
      <c r="Y182" s="286">
        <f t="shared" ref="Y182:BS182" si="239">SUM(Y5:Y181)</f>
        <v>185605.75999999998</v>
      </c>
      <c r="Z182" s="286">
        <f t="shared" si="239"/>
        <v>662010.80831999995</v>
      </c>
      <c r="AA182" s="92">
        <f t="shared" si="239"/>
        <v>649155.22799999965</v>
      </c>
      <c r="AB182" s="92">
        <f t="shared" si="239"/>
        <v>47507.32900000002</v>
      </c>
      <c r="AC182" s="92">
        <f t="shared" si="239"/>
        <v>215683.27366000006</v>
      </c>
      <c r="AD182" s="286">
        <f t="shared" si="239"/>
        <v>277359.8</v>
      </c>
      <c r="AE182" s="286">
        <f t="shared" si="239"/>
        <v>600334.28197999985</v>
      </c>
      <c r="AF182" s="92">
        <f t="shared" si="239"/>
        <v>689803.14599999972</v>
      </c>
      <c r="AG182" s="92">
        <f t="shared" si="239"/>
        <v>40647.918000000005</v>
      </c>
      <c r="AH182" s="92">
        <f t="shared" si="239"/>
        <v>184541.54771999997</v>
      </c>
      <c r="AI182" s="286">
        <f t="shared" si="239"/>
        <v>176286.82000000004</v>
      </c>
      <c r="AJ182" s="286">
        <f t="shared" si="239"/>
        <v>608589.00970000005</v>
      </c>
      <c r="AK182" s="92">
        <f t="shared" si="239"/>
        <v>640979.81999999972</v>
      </c>
      <c r="AL182" s="92">
        <f t="shared" si="239"/>
        <v>29910.343999999983</v>
      </c>
      <c r="AM182" s="92">
        <f t="shared" si="239"/>
        <v>135792.96175999995</v>
      </c>
      <c r="AN182" s="286">
        <f t="shared" si="239"/>
        <v>50645.880000000005</v>
      </c>
      <c r="AO182" s="286">
        <f t="shared" si="239"/>
        <v>691804.55519999971</v>
      </c>
      <c r="AP182" s="92">
        <f t="shared" si="239"/>
        <v>628300.58099999977</v>
      </c>
      <c r="AQ182" s="92">
        <f t="shared" si="239"/>
        <v>17873.129000000004</v>
      </c>
      <c r="AR182" s="92">
        <f t="shared" si="239"/>
        <v>81144.005659999995</v>
      </c>
      <c r="AS182" s="92">
        <f t="shared" si="239"/>
        <v>78788</v>
      </c>
      <c r="AT182" s="101">
        <f t="shared" si="239"/>
        <v>687720.92889999982</v>
      </c>
      <c r="AU182" s="101">
        <f t="shared" si="239"/>
        <v>530905.94999999984</v>
      </c>
      <c r="AV182" s="101">
        <f t="shared" si="239"/>
        <v>15416.288999999995</v>
      </c>
      <c r="AW182" s="101">
        <f t="shared" si="239"/>
        <v>69989.952060000025</v>
      </c>
      <c r="AX182" s="101">
        <f t="shared" si="239"/>
        <v>158414.04</v>
      </c>
      <c r="AY182" s="101">
        <f t="shared" si="239"/>
        <v>603121.41446000023</v>
      </c>
      <c r="AZ182" s="101">
        <f t="shared" si="239"/>
        <v>447244.5299999998</v>
      </c>
      <c r="BA182" s="101">
        <f t="shared" si="239"/>
        <v>12428.320000000002</v>
      </c>
      <c r="BB182" s="101">
        <f t="shared" si="239"/>
        <v>59780.219199999992</v>
      </c>
      <c r="BC182" s="101">
        <f t="shared" si="239"/>
        <v>33917.599999999999</v>
      </c>
      <c r="BD182" s="101">
        <f t="shared" si="239"/>
        <v>629914.96015999978</v>
      </c>
      <c r="BE182" s="101">
        <f t="shared" si="239"/>
        <v>332720.60900000005</v>
      </c>
      <c r="BF182" s="101">
        <f t="shared" si="239"/>
        <v>6213.8200000000015</v>
      </c>
      <c r="BG182" s="101">
        <f t="shared" si="239"/>
        <v>29888.474199999997</v>
      </c>
      <c r="BH182" s="101">
        <f t="shared" si="239"/>
        <v>20302.98</v>
      </c>
      <c r="BI182" s="101">
        <f t="shared" si="239"/>
        <v>639500.45436000021</v>
      </c>
      <c r="BJ182" s="101">
        <f t="shared" si="239"/>
        <v>239862.73299999995</v>
      </c>
      <c r="BK182" s="101">
        <f t="shared" si="239"/>
        <v>10094.471999999994</v>
      </c>
      <c r="BL182" s="101">
        <f t="shared" si="239"/>
        <v>48554.410319999966</v>
      </c>
      <c r="BM182" s="101">
        <f>SUM(BM5:BM181)</f>
        <v>23471.3</v>
      </c>
      <c r="BN182" s="101">
        <f t="shared" si="239"/>
        <v>670092.27013999992</v>
      </c>
      <c r="BO182" s="101">
        <f t="shared" si="239"/>
        <v>159387.11499999993</v>
      </c>
      <c r="BP182" s="101">
        <f t="shared" si="239"/>
        <v>8849.9409999999989</v>
      </c>
      <c r="BQ182" s="101">
        <f t="shared" si="239"/>
        <v>42568.216209999999</v>
      </c>
      <c r="BR182" s="101">
        <f t="shared" si="239"/>
        <v>35825.14</v>
      </c>
      <c r="BS182" s="101">
        <f t="shared" si="239"/>
        <v>676835.34634999977</v>
      </c>
      <c r="BT182" s="101">
        <f t="shared" ref="BT182" si="240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41">SUM(BZ5:BZ181)</f>
        <v>10448.636000000002</v>
      </c>
      <c r="CA182" s="101">
        <f t="shared" si="241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42">SUM(CE5:CE181)</f>
        <v>2443.6730000000007</v>
      </c>
      <c r="CF182" s="101">
        <f t="shared" si="242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43">SUM(CJ5:CJ181)</f>
        <v>3810.9969999999948</v>
      </c>
      <c r="CK182" s="101">
        <f t="shared" si="243"/>
        <v>18330.895569999975</v>
      </c>
      <c r="CL182" s="101">
        <f t="shared" ref="CL182:CQ182" si="244">SUM(CL5:CL181)</f>
        <v>19547.23</v>
      </c>
      <c r="CM182" s="101">
        <f t="shared" si="244"/>
        <v>553788.63549999997</v>
      </c>
      <c r="CN182" s="101">
        <f t="shared" si="244"/>
        <v>19466.45</v>
      </c>
      <c r="CO182" s="101">
        <f t="shared" si="244"/>
        <v>534322.18549999991</v>
      </c>
      <c r="CP182" s="101">
        <f t="shared" si="244"/>
        <v>20302.77</v>
      </c>
      <c r="CQ182" s="101">
        <f t="shared" si="244"/>
        <v>514019.4155</v>
      </c>
      <c r="CR182" s="101">
        <f t="shared" ref="CR182:CS182" si="245">SUM(CR5:CR181)</f>
        <v>75107.87</v>
      </c>
      <c r="CS182" s="101">
        <f t="shared" si="245"/>
        <v>438911.54549999995</v>
      </c>
      <c r="CT182" s="101">
        <f>SUM(CT5:CT181)</f>
        <v>6549.41</v>
      </c>
      <c r="CU182" s="101">
        <f t="shared" ref="CU182:CW182" si="246">SUM(CU5:CU181)</f>
        <v>432362.13549999992</v>
      </c>
      <c r="CV182" s="101">
        <f>SUM(CV5:CV181)</f>
        <v>500</v>
      </c>
      <c r="CW182" s="101">
        <f t="shared" si="246"/>
        <v>431862.13549999992</v>
      </c>
      <c r="CX182" s="101">
        <f>SUM(CX5:CX181)</f>
        <v>694.65</v>
      </c>
      <c r="CY182" s="101">
        <f t="shared" ref="CY182" si="247">SUM(CY5:CY181)</f>
        <v>431167.48550000001</v>
      </c>
      <c r="CZ182" s="101">
        <f>SUM(CZ5:CZ181)</f>
        <v>29754.7</v>
      </c>
      <c r="DA182" s="101">
        <f t="shared" ref="DA182:DC182" si="248">SUM(DA5:DA181)</f>
        <v>401412.78549999994</v>
      </c>
      <c r="DB182" s="101">
        <f>SUM(DB5:DB181)</f>
        <v>-2120.89</v>
      </c>
      <c r="DC182" s="101">
        <f t="shared" si="248"/>
        <v>403533.67549999995</v>
      </c>
      <c r="DD182" s="101">
        <f>SUM(DD5:DD181)</f>
        <v>287.54999999999995</v>
      </c>
      <c r="DE182" s="101">
        <f t="shared" ref="DE182:DG182" si="249">SUM(DE5:DE181)</f>
        <v>403246.12549999997</v>
      </c>
      <c r="DF182" s="101">
        <f>SUM(DF5:DF181)</f>
        <v>3018.11</v>
      </c>
      <c r="DG182" s="101">
        <f t="shared" si="249"/>
        <v>396441.93825999997</v>
      </c>
      <c r="DH182" s="101">
        <f>DH88+DH161</f>
        <v>27917.579999999998</v>
      </c>
      <c r="DI182" s="101">
        <f t="shared" ref="DI182:DK182" si="250">SUM(DI5:DI181)</f>
        <v>380231.05034999998</v>
      </c>
      <c r="DJ182" s="101">
        <f>DJ88+DJ161</f>
        <v>0</v>
      </c>
      <c r="DK182" s="101">
        <f t="shared" si="250"/>
        <v>380231.05034999998</v>
      </c>
      <c r="DL182" s="101">
        <f>DL88+DL161</f>
        <v>0</v>
      </c>
      <c r="DM182" s="101">
        <f t="shared" ref="DM182" si="251">SUM(DM5:DM181)</f>
        <v>380557.70034999988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topLeftCell="A115" workbookViewId="0">
      <selection activeCell="D2" sqref="A2:D163"/>
    </sheetView>
  </sheetViews>
  <sheetFormatPr defaultRowHeight="1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>
      <c r="A135" s="18">
        <v>354319</v>
      </c>
      <c r="B135" s="10" t="s">
        <v>153</v>
      </c>
      <c r="C135" s="26"/>
      <c r="D135" s="19">
        <v>1297.098</v>
      </c>
    </row>
    <row r="136" spans="1:4" ht="15.7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opLeftCell="A152" workbookViewId="0">
      <selection sqref="A1:D175"/>
    </sheetView>
  </sheetViews>
  <sheetFormatPr defaultRowHeight="15"/>
  <cols>
    <col min="2" max="2" width="27.4257812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>
      <selection activeCell="H1" sqref="H1"/>
    </sheetView>
  </sheetViews>
  <sheetFormatPr defaultRowHeight="1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F176" sqref="A3:F176"/>
    </sheetView>
  </sheetViews>
  <sheetFormatPr defaultRowHeight="1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>
      <c r="A2" s="55" t="s">
        <v>222</v>
      </c>
      <c r="B2" s="290"/>
      <c r="C2" s="291"/>
      <c r="D2" s="291"/>
      <c r="E2" s="291"/>
      <c r="F2" s="291"/>
      <c r="G2" s="46"/>
    </row>
    <row r="3" spans="1:7" ht="15.7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5"/>
  <sheetViews>
    <sheetView topLeftCell="A7" workbookViewId="0">
      <selection sqref="A1:C175"/>
    </sheetView>
  </sheetViews>
  <sheetFormatPr defaultRowHeight="15"/>
  <cols>
    <col min="1" max="1" width="17.7109375" customWidth="1"/>
  </cols>
  <sheetData>
    <row r="1" spans="1:3" ht="30">
      <c r="A1" s="60" t="s">
        <v>236</v>
      </c>
      <c r="B1" s="60" t="s">
        <v>237</v>
      </c>
      <c r="C1" s="60" t="s">
        <v>6</v>
      </c>
    </row>
    <row r="2" spans="1:3" ht="30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>
      <c r="A12" s="61" t="s">
        <v>19</v>
      </c>
      <c r="B12" s="9"/>
      <c r="C12" s="62">
        <v>117.074</v>
      </c>
    </row>
    <row r="13" spans="1:3" ht="30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 ht="30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30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F7" sqref="F7"/>
    </sheetView>
  </sheetViews>
  <sheetFormatPr defaultRowHeight="15"/>
  <cols>
    <col min="1" max="1" width="15" customWidth="1"/>
    <col min="2" max="2" width="23.5703125" customWidth="1"/>
    <col min="4" max="6" width="22.5703125" style="15" customWidth="1"/>
  </cols>
  <sheetData>
    <row r="1" spans="1:6" ht="30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D1" sqref="D1:F1048576"/>
    </sheetView>
  </sheetViews>
  <sheetFormatPr defaultRowHeight="15"/>
  <cols>
    <col min="2" max="2" width="28.140625" customWidth="1"/>
    <col min="4" max="6" width="23.85546875" style="15" customWidth="1"/>
  </cols>
  <sheetData>
    <row r="1" spans="1:6" ht="30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2017-02-07T11:28:43Z</cp:lastPrinted>
  <dcterms:created xsi:type="dcterms:W3CDTF">2016-02-04T13:58:08Z</dcterms:created>
  <dcterms:modified xsi:type="dcterms:W3CDTF">2018-04-24T09:40:31Z</dcterms:modified>
</cp:coreProperties>
</file>