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0" yWindow="0" windowWidth="23040" windowHeight="10480" activeTab="2"/>
  </bookViews>
  <sheets>
    <sheet name="ЧЛ- 800 руб." sheetId="3" r:id="rId1"/>
    <sheet name="ЧЛ-1000 руб" sheetId="1" r:id="rId2"/>
    <sheet name="ЧЛ-1200 руб." sheetId="2" r:id="rId3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G16" i="1"/>
  <c r="G10" i="1"/>
  <c r="E11" i="1"/>
  <c r="E16" i="1"/>
  <c r="E10" i="1"/>
  <c r="C11" i="1"/>
  <c r="C16" i="1"/>
  <c r="C10" i="1"/>
  <c r="D11" i="1"/>
  <c r="D16" i="1"/>
  <c r="D10" i="1"/>
  <c r="F11" i="1"/>
  <c r="F16" i="1"/>
  <c r="F10" i="1"/>
  <c r="H11" i="1"/>
  <c r="H16" i="1"/>
  <c r="H10" i="1"/>
  <c r="I11" i="1"/>
  <c r="I16" i="1"/>
  <c r="I10" i="1"/>
  <c r="J11" i="1"/>
  <c r="J16" i="1"/>
  <c r="J10" i="1"/>
  <c r="K11" i="1"/>
  <c r="K16" i="1"/>
  <c r="K10" i="1"/>
  <c r="L11" i="1"/>
  <c r="L16" i="1"/>
  <c r="L10" i="1"/>
  <c r="M11" i="1"/>
  <c r="M16" i="1"/>
  <c r="M10" i="1"/>
  <c r="N11" i="1"/>
  <c r="N16" i="1"/>
  <c r="N10" i="1"/>
  <c r="O10" i="1"/>
  <c r="C8" i="1"/>
  <c r="D8" i="1"/>
  <c r="E8" i="1"/>
  <c r="F8" i="1"/>
  <c r="G8" i="1"/>
  <c r="H8" i="1"/>
  <c r="I8" i="1"/>
  <c r="J8" i="1"/>
  <c r="K8" i="1"/>
  <c r="L8" i="1"/>
  <c r="M8" i="1"/>
  <c r="N8" i="1"/>
  <c r="O8" i="1"/>
  <c r="O34" i="1"/>
  <c r="F36" i="1"/>
  <c r="G11" i="2"/>
  <c r="G16" i="2"/>
  <c r="G10" i="2"/>
  <c r="E11" i="2"/>
  <c r="E16" i="2"/>
  <c r="E10" i="2"/>
  <c r="C11" i="2"/>
  <c r="C16" i="2"/>
  <c r="C10" i="2"/>
  <c r="D11" i="2"/>
  <c r="D16" i="2"/>
  <c r="D10" i="2"/>
  <c r="F11" i="2"/>
  <c r="F16" i="2"/>
  <c r="F10" i="2"/>
  <c r="H11" i="2"/>
  <c r="H16" i="2"/>
  <c r="H10" i="2"/>
  <c r="I11" i="2"/>
  <c r="I16" i="2"/>
  <c r="I10" i="2"/>
  <c r="J11" i="2"/>
  <c r="J16" i="2"/>
  <c r="J10" i="2"/>
  <c r="K11" i="2"/>
  <c r="K16" i="2"/>
  <c r="K10" i="2"/>
  <c r="L11" i="2"/>
  <c r="L16" i="2"/>
  <c r="L10" i="2"/>
  <c r="M11" i="2"/>
  <c r="M16" i="2"/>
  <c r="M10" i="2"/>
  <c r="N11" i="2"/>
  <c r="N16" i="2"/>
  <c r="N10" i="2"/>
  <c r="O10" i="2"/>
  <c r="C8" i="2"/>
  <c r="D8" i="2"/>
  <c r="E8" i="2"/>
  <c r="F8" i="2"/>
  <c r="G8" i="2"/>
  <c r="H8" i="2"/>
  <c r="I8" i="2"/>
  <c r="J8" i="2"/>
  <c r="K8" i="2"/>
  <c r="L8" i="2"/>
  <c r="M8" i="2"/>
  <c r="N8" i="2"/>
  <c r="O8" i="2"/>
  <c r="O34" i="2"/>
  <c r="F36" i="2"/>
  <c r="G11" i="3"/>
  <c r="G16" i="3"/>
  <c r="G10" i="3"/>
  <c r="E11" i="3"/>
  <c r="E16" i="3"/>
  <c r="E10" i="3"/>
  <c r="C11" i="3"/>
  <c r="C16" i="3"/>
  <c r="C10" i="3"/>
  <c r="D11" i="3"/>
  <c r="D16" i="3"/>
  <c r="D10" i="3"/>
  <c r="F11" i="3"/>
  <c r="F16" i="3"/>
  <c r="F10" i="3"/>
  <c r="H11" i="3"/>
  <c r="H16" i="3"/>
  <c r="H10" i="3"/>
  <c r="I11" i="3"/>
  <c r="I16" i="3"/>
  <c r="I10" i="3"/>
  <c r="J11" i="3"/>
  <c r="J16" i="3"/>
  <c r="J10" i="3"/>
  <c r="K11" i="3"/>
  <c r="K16" i="3"/>
  <c r="K10" i="3"/>
  <c r="L11" i="3"/>
  <c r="L16" i="3"/>
  <c r="L10" i="3"/>
  <c r="M11" i="3"/>
  <c r="M16" i="3"/>
  <c r="M10" i="3"/>
  <c r="N11" i="3"/>
  <c r="N16" i="3"/>
  <c r="N10" i="3"/>
  <c r="O10" i="3"/>
  <c r="C8" i="3"/>
  <c r="D8" i="3"/>
  <c r="E8" i="3"/>
  <c r="F8" i="3"/>
  <c r="G8" i="3"/>
  <c r="H8" i="3"/>
  <c r="I8" i="3"/>
  <c r="J8" i="3"/>
  <c r="K8" i="3"/>
  <c r="L8" i="3"/>
  <c r="M8" i="3"/>
  <c r="N8" i="3"/>
  <c r="O8" i="3"/>
  <c r="O34" i="3"/>
  <c r="F36" i="3"/>
  <c r="N34" i="3"/>
  <c r="M34" i="3"/>
  <c r="L34" i="3"/>
  <c r="K34" i="3"/>
  <c r="J34" i="3"/>
  <c r="I34" i="3"/>
  <c r="H34" i="3"/>
  <c r="G34" i="3"/>
  <c r="F34" i="3"/>
  <c r="E34" i="3"/>
  <c r="D34" i="3"/>
  <c r="C34" i="3"/>
  <c r="O33" i="3"/>
  <c r="O32" i="3"/>
  <c r="O31" i="3"/>
  <c r="O30" i="3"/>
  <c r="O29" i="3"/>
  <c r="O28" i="3"/>
  <c r="O27" i="3"/>
  <c r="O26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O11" i="3"/>
  <c r="O6" i="3"/>
  <c r="N34" i="2"/>
  <c r="M34" i="2"/>
  <c r="L34" i="2"/>
  <c r="K34" i="2"/>
  <c r="J34" i="2"/>
  <c r="I34" i="2"/>
  <c r="H34" i="2"/>
  <c r="G34" i="2"/>
  <c r="F34" i="2"/>
  <c r="E34" i="2"/>
  <c r="D34" i="2"/>
  <c r="C34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1" i="2"/>
  <c r="O6" i="2"/>
  <c r="D34" i="1"/>
  <c r="E34" i="1"/>
  <c r="F34" i="1"/>
  <c r="G34" i="1"/>
  <c r="H34" i="1"/>
  <c r="I34" i="1"/>
  <c r="J34" i="1"/>
  <c r="K34" i="1"/>
  <c r="L34" i="1"/>
  <c r="M34" i="1"/>
  <c r="N34" i="1"/>
  <c r="C34" i="1"/>
  <c r="O32" i="1"/>
  <c r="O30" i="1"/>
  <c r="O31" i="1"/>
  <c r="O33" i="1"/>
  <c r="O20" i="1"/>
  <c r="O21" i="1"/>
  <c r="O22" i="1"/>
  <c r="O23" i="1"/>
  <c r="O24" i="1"/>
  <c r="O25" i="1"/>
  <c r="O26" i="1"/>
  <c r="O27" i="1"/>
  <c r="O28" i="1"/>
  <c r="O29" i="1"/>
  <c r="O19" i="1"/>
  <c r="O18" i="1"/>
  <c r="O17" i="1"/>
  <c r="O16" i="1"/>
  <c r="O15" i="1"/>
  <c r="O14" i="1"/>
  <c r="O13" i="1"/>
  <c r="O11" i="1"/>
  <c r="O6" i="1"/>
  <c r="C5" i="1"/>
</calcChain>
</file>

<file path=xl/sharedStrings.xml><?xml version="1.0" encoding="utf-8"?>
<sst xmlns="http://schemas.openxmlformats.org/spreadsheetml/2006/main" count="165" uniqueCount="57">
  <si>
    <t>НП СЗУ "Высокое"</t>
  </si>
  <si>
    <t>№ п/п</t>
  </si>
  <si>
    <t>Статья доходов//расходов</t>
  </si>
  <si>
    <t>Поступления - членские взносы</t>
  </si>
  <si>
    <t>Кол-во членов НП СЗУ Высокое</t>
  </si>
  <si>
    <t>Членские взносы за месяц</t>
  </si>
  <si>
    <t>Оплаченные авансом членские взносы</t>
  </si>
  <si>
    <t>Расходы на содержание поселка</t>
  </si>
  <si>
    <t>Заработная плата, всего</t>
  </si>
  <si>
    <t xml:space="preserve">в т. ч. </t>
  </si>
  <si>
    <t>председатель</t>
  </si>
  <si>
    <t>бухгалтер</t>
  </si>
  <si>
    <t>подсобный рабочий</t>
  </si>
  <si>
    <t>Страховые взнсы с ФОТ</t>
  </si>
  <si>
    <t>Расходы на услуги банка за ведение р/с</t>
  </si>
  <si>
    <t>Расходы на освещение улиц</t>
  </si>
  <si>
    <t>Итого 2020</t>
  </si>
  <si>
    <t>Расходы на вывоз мусора</t>
  </si>
  <si>
    <t>Налог на землю</t>
  </si>
  <si>
    <t xml:space="preserve">Чистка дорог </t>
  </si>
  <si>
    <t>Мобильная связь</t>
  </si>
  <si>
    <t>Аренда юридического адреса</t>
  </si>
  <si>
    <t>Расходы на работу с должниками, в т.ч. Почтовые расходы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</si>
  <si>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</si>
  <si>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</si>
  <si>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</si>
  <si>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</si>
  <si>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</si>
  <si>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</si>
  <si>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</si>
  <si>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</si>
  <si>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</si>
  <si>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</si>
  <si>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</si>
  <si>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</si>
  <si>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Расходы на поддержание сайта поселка</t>
  </si>
  <si>
    <t>Расходы на канцтовары и хозтовары</t>
  </si>
  <si>
    <t xml:space="preserve">Расходы на оплату ГСМ </t>
  </si>
  <si>
    <t>Расходы на покос травы</t>
  </si>
  <si>
    <t>Расходы на обработку земель от сорняков</t>
  </si>
  <si>
    <t>Почтовые расходы и расходы на отправу отчетности</t>
  </si>
  <si>
    <t>Прочие расходы (в рамках сметы)</t>
  </si>
  <si>
    <t>Расходы на видеонаблюдение</t>
  </si>
  <si>
    <t>Расходы на ремонт домика правления</t>
  </si>
  <si>
    <t>2.13</t>
  </si>
  <si>
    <t>2.14</t>
  </si>
  <si>
    <t>2.15</t>
  </si>
  <si>
    <t>2.16</t>
  </si>
  <si>
    <t>2.17</t>
  </si>
  <si>
    <t>2.18</t>
  </si>
  <si>
    <t>2.19</t>
  </si>
  <si>
    <t xml:space="preserve">Сальдо денежных потоков </t>
  </si>
  <si>
    <t>Смета доходов и расходов (план на 2020 г) из расчета суммы членских взносов в месяц 800 руб.</t>
  </si>
  <si>
    <t>Смета доходов и расходов (план на 2020 г) из расчета суммы членских взносов в месяц 1200 руб.</t>
  </si>
  <si>
    <t>Смета доходов и расходов (план на 2020 г) из расчета суммы членских взносов в месяц 1000 руб.</t>
  </si>
  <si>
    <t>Свободный денежный остаток распределяемый на благоустройство поселка</t>
  </si>
  <si>
    <t>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</si>
</sst>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mmmm\ yyyy;@"/>
  </numFmts>
  <fonts count="7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</font>
    <font>
      <sz val="11"/>
      <color theme="1"/>
      <name val="Times New Roman"/>
    </font>
    <font>
      <b/>
      <i/>
      <sz val="11"/>
      <color theme="1"/>
      <name val="Times New Roman"/>
    </font>
    <font>
      <b/>
      <sz val="11"/>
      <color theme="1"/>
      <name val="Times New Roman"/>
    </font>
    <font>
      <i/>
      <sz val="10"/>
      <color theme="1"/>
      <name val="Times New Roman"/>
    </font>
    <font>
      <b/>
      <u/>
      <sz val="11"/>
      <color theme="1"/>
      <name val="Times New Roman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3" borderId="1" xfId="0" applyFont="1" applyFill="1" applyBorder="1"/>
    <xf numFmtId="3" fontId="4" fillId="0" borderId="1" xfId="0" applyNumberFormat="1" applyFont="1" applyBorder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3" fontId="2" fillId="0" borderId="1" xfId="0" applyNumberFormat="1" applyFont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49" fontId="2" fillId="3" borderId="1" xfId="0" applyNumberFormat="1" applyFont="1" applyFill="1" applyBorder="1" applyAlignment="1">
      <alignment horizontal="right"/>
    </xf>
    <xf numFmtId="0" fontId="2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 horizontal="left" wrapText="1" indent="5"/>
    </xf>
    <xf numFmtId="3" fontId="5" fillId="0" borderId="1" xfId="0" applyNumberFormat="1" applyFont="1" applyBorder="1" applyAlignment="1">
      <alignment horizontal="center"/>
    </xf>
    <xf numFmtId="3" fontId="5" fillId="2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6" fillId="3" borderId="1" xfId="0" applyFont="1" applyFill="1" applyBorder="1"/>
    <xf numFmtId="0" fontId="6" fillId="3" borderId="1" xfId="0" applyFont="1" applyFill="1" applyBorder="1" applyAlignment="1">
      <alignment wrapText="1"/>
    </xf>
    <xf numFmtId="3" fontId="6" fillId="2" borderId="1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3" fontId="2" fillId="0" borderId="0" xfId="0" applyNumberFormat="1" applyFont="1"/>
    <xf numFmtId="3" fontId="2" fillId="0" borderId="0" xfId="0" applyNumberFormat="1" applyFont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164" fontId="4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/>
    <xf numFmtId="0" fontId="2" fillId="4" borderId="1" xfId="0" applyFont="1" applyFill="1" applyBorder="1"/>
    <xf numFmtId="49" fontId="2" fillId="4" borderId="1" xfId="0" applyNumberFormat="1" applyFont="1" applyFill="1" applyBorder="1" applyAlignment="1">
      <alignment horizontal="right"/>
    </xf>
    <xf numFmtId="0" fontId="2" fillId="4" borderId="1" xfId="0" applyFont="1" applyFill="1" applyBorder="1" applyAlignment="1">
      <alignment wrapText="1"/>
    </xf>
    <xf numFmtId="0" fontId="5" fillId="4" borderId="1" xfId="0" applyFont="1" applyFill="1" applyBorder="1" applyAlignment="1">
      <alignment horizontal="left" wrapText="1" indent="5"/>
    </xf>
    <xf numFmtId="0" fontId="2" fillId="4" borderId="1" xfId="0" applyFont="1" applyFill="1" applyBorder="1" applyAlignment="1">
      <alignment horizontal="left" wrapText="1"/>
    </xf>
    <xf numFmtId="0" fontId="6" fillId="4" borderId="1" xfId="0" applyFont="1" applyFill="1" applyBorder="1"/>
    <xf numFmtId="0" fontId="6" fillId="4" borderId="1" xfId="0" applyFont="1" applyFill="1" applyBorder="1" applyAlignment="1">
      <alignment wrapText="1"/>
    </xf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/>
    <xf numFmtId="0" fontId="2" fillId="5" borderId="1" xfId="0" applyFont="1" applyFill="1" applyBorder="1"/>
    <xf numFmtId="49" fontId="2" fillId="5" borderId="1" xfId="0" applyNumberFormat="1" applyFont="1" applyFill="1" applyBorder="1" applyAlignment="1">
      <alignment horizontal="right"/>
    </xf>
    <xf numFmtId="0" fontId="2" fillId="5" borderId="1" xfId="0" applyFont="1" applyFill="1" applyBorder="1" applyAlignment="1">
      <alignment wrapText="1"/>
    </xf>
    <xf numFmtId="0" fontId="5" fillId="5" borderId="1" xfId="0" applyFont="1" applyFill="1" applyBorder="1" applyAlignment="1">
      <alignment horizontal="left" wrapText="1" indent="5"/>
    </xf>
    <xf numFmtId="0" fontId="2" fillId="5" borderId="1" xfId="0" applyFont="1" applyFill="1" applyBorder="1" applyAlignment="1">
      <alignment horizontal="left" wrapText="1"/>
    </xf>
    <xf numFmtId="0" fontId="6" fillId="5" borderId="1" xfId="0" applyFont="1" applyFill="1" applyBorder="1"/>
    <xf numFmtId="0" fontId="6" fillId="5" borderId="1" xfId="0" applyFont="1" applyFill="1" applyBorder="1" applyAlignment="1">
      <alignment wrapText="1"/>
    </xf>
    <xf numFmtId="164" fontId="4" fillId="5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U36"/>
  <sheetViews>
    <sheetView zoomScale="150" zoomScaleNormal="150" zoomScalePageLayoutView="150" workbookViewId="0">
      <selection activeCell="C8" sqref="C8"/>
    </sheetView>
  </sheetViews>
  <sheetFormatPr baseColWidth="10" defaultColWidth="8.83203125" defaultRowHeight="13" x14ac:dyDescent="0"/>
  <cols>
    <col min="1" max="1" width="5.33203125" style="3" customWidth="1"/>
    <col min="2" max="2" width="35" style="3" customWidth="1"/>
    <col min="3" max="15" width="13" style="6" customWidth="1"/>
    <col min="16" max="21" width="8.83203125" style="6"/>
    <col min="22" max="16384" width="8.83203125" style="3"/>
  </cols>
  <sheetData>
    <row r="1" spans="1:21" s="1" customFormat="1" ht="16">
      <c r="A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s="1" customFormat="1" ht="16">
      <c r="A2" s="1" t="s">
        <v>52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4" spans="1:21">
      <c r="B4" s="4" t="s">
        <v>4</v>
      </c>
      <c r="C4" s="5">
        <v>260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21">
      <c r="B5" s="4" t="s">
        <v>5</v>
      </c>
      <c r="C5" s="5">
        <v>800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21">
      <c r="B6" s="4" t="s">
        <v>6</v>
      </c>
      <c r="C6" s="7">
        <v>50000</v>
      </c>
      <c r="D6" s="7">
        <v>45000</v>
      </c>
      <c r="E6" s="7">
        <v>40000</v>
      </c>
      <c r="F6" s="7">
        <v>35000</v>
      </c>
      <c r="G6" s="7">
        <v>30000</v>
      </c>
      <c r="H6" s="7">
        <v>30000</v>
      </c>
      <c r="I6" s="7">
        <v>20000</v>
      </c>
      <c r="J6" s="7">
        <v>18000</v>
      </c>
      <c r="K6" s="7">
        <v>15000</v>
      </c>
      <c r="L6" s="7">
        <v>15000</v>
      </c>
      <c r="M6" s="7">
        <v>15000</v>
      </c>
      <c r="N6" s="7">
        <v>15000</v>
      </c>
      <c r="O6" s="7">
        <f>SUM(C6:N6)</f>
        <v>328000</v>
      </c>
    </row>
    <row r="7" spans="1:21" s="11" customFormat="1" ht="24" customHeight="1">
      <c r="A7" s="43" t="s">
        <v>1</v>
      </c>
      <c r="B7" s="43" t="s">
        <v>2</v>
      </c>
      <c r="C7" s="52">
        <v>43831</v>
      </c>
      <c r="D7" s="52">
        <v>43862</v>
      </c>
      <c r="E7" s="52">
        <v>43891</v>
      </c>
      <c r="F7" s="52">
        <v>43925</v>
      </c>
      <c r="G7" s="52">
        <v>43956</v>
      </c>
      <c r="H7" s="52">
        <v>43988</v>
      </c>
      <c r="I7" s="52">
        <v>44019</v>
      </c>
      <c r="J7" s="52">
        <v>44051</v>
      </c>
      <c r="K7" s="52">
        <v>44083</v>
      </c>
      <c r="L7" s="52">
        <v>44114</v>
      </c>
      <c r="M7" s="52">
        <v>44146</v>
      </c>
      <c r="N7" s="52">
        <v>44177</v>
      </c>
      <c r="O7" s="43" t="s">
        <v>16</v>
      </c>
      <c r="P7" s="10"/>
      <c r="Q7" s="10"/>
      <c r="R7" s="10"/>
      <c r="S7" s="10"/>
      <c r="T7" s="10"/>
      <c r="U7" s="10"/>
    </row>
    <row r="8" spans="1:21" s="11" customFormat="1" ht="22.25" customHeight="1">
      <c r="A8" s="44">
        <v>1</v>
      </c>
      <c r="B8" s="44" t="s">
        <v>3</v>
      </c>
      <c r="C8" s="13">
        <f>$C$5*260-C6</f>
        <v>158000</v>
      </c>
      <c r="D8" s="13">
        <f t="shared" ref="D8:N8" si="0">$C$5*260-D6</f>
        <v>163000</v>
      </c>
      <c r="E8" s="13">
        <f t="shared" si="0"/>
        <v>168000</v>
      </c>
      <c r="F8" s="13">
        <f t="shared" si="0"/>
        <v>173000</v>
      </c>
      <c r="G8" s="13">
        <f t="shared" si="0"/>
        <v>178000</v>
      </c>
      <c r="H8" s="13">
        <f t="shared" si="0"/>
        <v>178000</v>
      </c>
      <c r="I8" s="13">
        <f t="shared" si="0"/>
        <v>188000</v>
      </c>
      <c r="J8" s="13">
        <f t="shared" si="0"/>
        <v>190000</v>
      </c>
      <c r="K8" s="13">
        <f t="shared" si="0"/>
        <v>193000</v>
      </c>
      <c r="L8" s="13">
        <f t="shared" si="0"/>
        <v>193000</v>
      </c>
      <c r="M8" s="13">
        <f t="shared" si="0"/>
        <v>193000</v>
      </c>
      <c r="N8" s="13">
        <f t="shared" si="0"/>
        <v>193000</v>
      </c>
      <c r="O8" s="14">
        <f>SUM(C8:N8)</f>
        <v>2168000</v>
      </c>
      <c r="P8" s="10"/>
      <c r="Q8" s="10"/>
      <c r="R8" s="10"/>
      <c r="S8" s="10"/>
      <c r="T8" s="10"/>
      <c r="U8" s="10"/>
    </row>
    <row r="9" spans="1:21">
      <c r="A9" s="45"/>
      <c r="B9" s="45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7"/>
    </row>
    <row r="10" spans="1:21" s="11" customFormat="1">
      <c r="A10" s="44">
        <v>2</v>
      </c>
      <c r="B10" s="44" t="s">
        <v>7</v>
      </c>
      <c r="C10" s="13">
        <f>C11+C16+C17+C18+C19+C21+C22+C23+C26+C27+C30+C20+C24+C25+C28+C29+C31+C32+C33</f>
        <v>148261.98000000001</v>
      </c>
      <c r="D10" s="13">
        <f t="shared" ref="D10:N10" si="1">D11+D16+D17+D18+D19+D21+D22+D23+D26+D27+D30+D20+D24+D25+D28+D29+D31+D32+D33</f>
        <v>395261.98</v>
      </c>
      <c r="E10" s="13">
        <f t="shared" si="1"/>
        <v>131111.98000000001</v>
      </c>
      <c r="F10" s="13">
        <f t="shared" si="1"/>
        <v>121661.98000000001</v>
      </c>
      <c r="G10" s="13">
        <f t="shared" si="1"/>
        <v>199611.98</v>
      </c>
      <c r="H10" s="13">
        <f t="shared" si="1"/>
        <v>177611.98</v>
      </c>
      <c r="I10" s="13">
        <f t="shared" si="1"/>
        <v>129921.98000000001</v>
      </c>
      <c r="J10" s="13">
        <f t="shared" si="1"/>
        <v>127611.98000000001</v>
      </c>
      <c r="K10" s="13">
        <f t="shared" si="1"/>
        <v>133136.98000000001</v>
      </c>
      <c r="L10" s="13">
        <f t="shared" si="1"/>
        <v>122711.98000000001</v>
      </c>
      <c r="M10" s="13">
        <f t="shared" si="1"/>
        <v>124111.98000000001</v>
      </c>
      <c r="N10" s="13">
        <f t="shared" si="1"/>
        <v>141261.98000000001</v>
      </c>
      <c r="O10" s="14">
        <f>SUM(C10:N10)</f>
        <v>1952278.7599999998</v>
      </c>
      <c r="P10" s="10"/>
      <c r="Q10" s="10"/>
      <c r="R10" s="10"/>
      <c r="S10" s="10"/>
      <c r="T10" s="10"/>
      <c r="U10" s="10"/>
    </row>
    <row r="11" spans="1:21">
      <c r="A11" s="46" t="s">
        <v>23</v>
      </c>
      <c r="B11" s="45" t="s">
        <v>8</v>
      </c>
      <c r="C11" s="16">
        <f>SUM(C13:C15)</f>
        <v>51300</v>
      </c>
      <c r="D11" s="16">
        <f t="shared" ref="D11:N11" si="2">SUM(D13:D15)</f>
        <v>51300</v>
      </c>
      <c r="E11" s="16">
        <f t="shared" si="2"/>
        <v>51300</v>
      </c>
      <c r="F11" s="16">
        <f t="shared" si="2"/>
        <v>51300</v>
      </c>
      <c r="G11" s="16">
        <f t="shared" si="2"/>
        <v>51300</v>
      </c>
      <c r="H11" s="16">
        <f t="shared" si="2"/>
        <v>51300</v>
      </c>
      <c r="I11" s="16">
        <f t="shared" si="2"/>
        <v>51300</v>
      </c>
      <c r="J11" s="16">
        <f t="shared" si="2"/>
        <v>51300</v>
      </c>
      <c r="K11" s="16">
        <f t="shared" si="2"/>
        <v>51300</v>
      </c>
      <c r="L11" s="16">
        <f t="shared" si="2"/>
        <v>51300</v>
      </c>
      <c r="M11" s="16">
        <f t="shared" si="2"/>
        <v>51300</v>
      </c>
      <c r="N11" s="16">
        <f t="shared" si="2"/>
        <v>51300</v>
      </c>
      <c r="O11" s="17">
        <f>SUM(C11:N11)</f>
        <v>615600</v>
      </c>
    </row>
    <row r="12" spans="1:21">
      <c r="A12" s="46"/>
      <c r="B12" s="47" t="s">
        <v>9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7"/>
    </row>
    <row r="13" spans="1:21">
      <c r="A13" s="46"/>
      <c r="B13" s="48" t="s">
        <v>10</v>
      </c>
      <c r="C13" s="21">
        <v>30000</v>
      </c>
      <c r="D13" s="21">
        <v>30000</v>
      </c>
      <c r="E13" s="21">
        <v>30000</v>
      </c>
      <c r="F13" s="21">
        <v>30000</v>
      </c>
      <c r="G13" s="21">
        <v>30000</v>
      </c>
      <c r="H13" s="21">
        <v>30000</v>
      </c>
      <c r="I13" s="21">
        <v>30000</v>
      </c>
      <c r="J13" s="21">
        <v>30000</v>
      </c>
      <c r="K13" s="21">
        <v>30000</v>
      </c>
      <c r="L13" s="21">
        <v>30000</v>
      </c>
      <c r="M13" s="21">
        <v>30000</v>
      </c>
      <c r="N13" s="21">
        <v>30000</v>
      </c>
      <c r="O13" s="22">
        <f t="shared" ref="O13:O18" si="3">SUM(C13:N13)</f>
        <v>360000</v>
      </c>
    </row>
    <row r="14" spans="1:21">
      <c r="A14" s="46"/>
      <c r="B14" s="48" t="s">
        <v>11</v>
      </c>
      <c r="C14" s="21">
        <v>14200</v>
      </c>
      <c r="D14" s="21">
        <v>14200</v>
      </c>
      <c r="E14" s="21">
        <v>14200</v>
      </c>
      <c r="F14" s="21">
        <v>14200</v>
      </c>
      <c r="G14" s="21">
        <v>14200</v>
      </c>
      <c r="H14" s="21">
        <v>14200</v>
      </c>
      <c r="I14" s="21">
        <v>14200</v>
      </c>
      <c r="J14" s="21">
        <v>14200</v>
      </c>
      <c r="K14" s="21">
        <v>14200</v>
      </c>
      <c r="L14" s="21">
        <v>14200</v>
      </c>
      <c r="M14" s="21">
        <v>14200</v>
      </c>
      <c r="N14" s="21">
        <v>14200</v>
      </c>
      <c r="O14" s="22">
        <f t="shared" si="3"/>
        <v>170400</v>
      </c>
    </row>
    <row r="15" spans="1:21">
      <c r="A15" s="46"/>
      <c r="B15" s="48" t="s">
        <v>12</v>
      </c>
      <c r="C15" s="21">
        <v>7100</v>
      </c>
      <c r="D15" s="21">
        <v>7100</v>
      </c>
      <c r="E15" s="21">
        <v>7100</v>
      </c>
      <c r="F15" s="21">
        <v>7100</v>
      </c>
      <c r="G15" s="21">
        <v>7100</v>
      </c>
      <c r="H15" s="21">
        <v>7100</v>
      </c>
      <c r="I15" s="21">
        <v>7100</v>
      </c>
      <c r="J15" s="21">
        <v>7100</v>
      </c>
      <c r="K15" s="21">
        <v>7100</v>
      </c>
      <c r="L15" s="21">
        <v>7100</v>
      </c>
      <c r="M15" s="21">
        <v>7100</v>
      </c>
      <c r="N15" s="21">
        <v>7100</v>
      </c>
      <c r="O15" s="22">
        <f t="shared" si="3"/>
        <v>85200</v>
      </c>
    </row>
    <row r="16" spans="1:21">
      <c r="A16" s="46" t="s">
        <v>24</v>
      </c>
      <c r="B16" s="49" t="s">
        <v>13</v>
      </c>
      <c r="C16" s="16">
        <f>C11*0.302</f>
        <v>15492.6</v>
      </c>
      <c r="D16" s="16">
        <f t="shared" ref="D16:N16" si="4">D11*0.302</f>
        <v>15492.6</v>
      </c>
      <c r="E16" s="16">
        <f t="shared" si="4"/>
        <v>15492.6</v>
      </c>
      <c r="F16" s="16">
        <f t="shared" si="4"/>
        <v>15492.6</v>
      </c>
      <c r="G16" s="16">
        <f t="shared" si="4"/>
        <v>15492.6</v>
      </c>
      <c r="H16" s="16">
        <f t="shared" si="4"/>
        <v>15492.6</v>
      </c>
      <c r="I16" s="16">
        <f t="shared" si="4"/>
        <v>15492.6</v>
      </c>
      <c r="J16" s="16">
        <f t="shared" si="4"/>
        <v>15492.6</v>
      </c>
      <c r="K16" s="16">
        <f t="shared" si="4"/>
        <v>15492.6</v>
      </c>
      <c r="L16" s="16">
        <f t="shared" si="4"/>
        <v>15492.6</v>
      </c>
      <c r="M16" s="16">
        <f t="shared" si="4"/>
        <v>15492.6</v>
      </c>
      <c r="N16" s="16">
        <f t="shared" si="4"/>
        <v>15492.6</v>
      </c>
      <c r="O16" s="17">
        <f t="shared" si="3"/>
        <v>185911.20000000004</v>
      </c>
    </row>
    <row r="17" spans="1:15">
      <c r="A17" s="46" t="s">
        <v>25</v>
      </c>
      <c r="B17" s="49" t="s">
        <v>14</v>
      </c>
      <c r="C17" s="16">
        <v>2100</v>
      </c>
      <c r="D17" s="16">
        <v>2100</v>
      </c>
      <c r="E17" s="16">
        <v>2100</v>
      </c>
      <c r="F17" s="16">
        <v>2100</v>
      </c>
      <c r="G17" s="16">
        <v>2100</v>
      </c>
      <c r="H17" s="16">
        <v>2100</v>
      </c>
      <c r="I17" s="16">
        <v>2100</v>
      </c>
      <c r="J17" s="16">
        <v>2100</v>
      </c>
      <c r="K17" s="16">
        <v>2100</v>
      </c>
      <c r="L17" s="16">
        <v>2100</v>
      </c>
      <c r="M17" s="16">
        <v>2100</v>
      </c>
      <c r="N17" s="16">
        <v>2100</v>
      </c>
      <c r="O17" s="17">
        <f t="shared" si="3"/>
        <v>25200</v>
      </c>
    </row>
    <row r="18" spans="1:15">
      <c r="A18" s="46" t="s">
        <v>26</v>
      </c>
      <c r="B18" s="49" t="s">
        <v>15</v>
      </c>
      <c r="C18" s="16">
        <v>15000</v>
      </c>
      <c r="D18" s="16">
        <v>15000</v>
      </c>
      <c r="E18" s="16">
        <v>12000</v>
      </c>
      <c r="F18" s="16">
        <v>10000</v>
      </c>
      <c r="G18" s="16">
        <v>9000</v>
      </c>
      <c r="H18" s="16">
        <v>9000</v>
      </c>
      <c r="I18" s="16">
        <v>9000</v>
      </c>
      <c r="J18" s="16">
        <v>9000</v>
      </c>
      <c r="K18" s="16">
        <v>10000</v>
      </c>
      <c r="L18" s="16">
        <v>11000</v>
      </c>
      <c r="M18" s="16">
        <v>12000</v>
      </c>
      <c r="N18" s="16">
        <v>15000</v>
      </c>
      <c r="O18" s="17">
        <f t="shared" si="3"/>
        <v>136000</v>
      </c>
    </row>
    <row r="19" spans="1:15">
      <c r="A19" s="46" t="s">
        <v>27</v>
      </c>
      <c r="B19" s="49" t="s">
        <v>17</v>
      </c>
      <c r="C19" s="16">
        <v>18000</v>
      </c>
      <c r="D19" s="16">
        <v>18000</v>
      </c>
      <c r="E19" s="16">
        <v>18000</v>
      </c>
      <c r="F19" s="16">
        <v>18000</v>
      </c>
      <c r="G19" s="16">
        <v>18000</v>
      </c>
      <c r="H19" s="16">
        <v>18000</v>
      </c>
      <c r="I19" s="16">
        <v>18000</v>
      </c>
      <c r="J19" s="16">
        <v>18000</v>
      </c>
      <c r="K19" s="16">
        <v>18000</v>
      </c>
      <c r="L19" s="16">
        <v>18000</v>
      </c>
      <c r="M19" s="16">
        <v>18000</v>
      </c>
      <c r="N19" s="16">
        <v>18000</v>
      </c>
      <c r="O19" s="17">
        <f>SUM(C19:N19)</f>
        <v>216000</v>
      </c>
    </row>
    <row r="20" spans="1:15">
      <c r="A20" s="46" t="s">
        <v>28</v>
      </c>
      <c r="B20" s="49" t="s">
        <v>18</v>
      </c>
      <c r="C20" s="24"/>
      <c r="D20" s="16">
        <v>240000</v>
      </c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17">
        <f t="shared" ref="O20:O33" si="5">SUM(C20:N20)</f>
        <v>240000</v>
      </c>
    </row>
    <row r="21" spans="1:15">
      <c r="A21" s="46" t="s">
        <v>29</v>
      </c>
      <c r="B21" s="49" t="s">
        <v>19</v>
      </c>
      <c r="C21" s="16">
        <v>21000</v>
      </c>
      <c r="D21" s="16">
        <v>28000</v>
      </c>
      <c r="E21" s="16">
        <v>7000</v>
      </c>
      <c r="F21" s="24"/>
      <c r="G21" s="24"/>
      <c r="H21" s="24"/>
      <c r="I21" s="24"/>
      <c r="J21" s="24"/>
      <c r="K21" s="24"/>
      <c r="L21" s="24"/>
      <c r="M21" s="16"/>
      <c r="N21" s="16">
        <v>14000</v>
      </c>
      <c r="O21" s="17">
        <f t="shared" si="5"/>
        <v>70000</v>
      </c>
    </row>
    <row r="22" spans="1:15">
      <c r="A22" s="46" t="s">
        <v>30</v>
      </c>
      <c r="B22" s="49" t="s">
        <v>20</v>
      </c>
      <c r="C22" s="16">
        <v>600</v>
      </c>
      <c r="D22" s="16">
        <v>600</v>
      </c>
      <c r="E22" s="16">
        <v>600</v>
      </c>
      <c r="F22" s="16">
        <v>600</v>
      </c>
      <c r="G22" s="16">
        <v>600</v>
      </c>
      <c r="H22" s="16">
        <v>600</v>
      </c>
      <c r="I22" s="16">
        <v>600</v>
      </c>
      <c r="J22" s="16">
        <v>600</v>
      </c>
      <c r="K22" s="16">
        <v>600</v>
      </c>
      <c r="L22" s="16">
        <v>600</v>
      </c>
      <c r="M22" s="16">
        <v>600</v>
      </c>
      <c r="N22" s="16">
        <v>600</v>
      </c>
      <c r="O22" s="17">
        <f t="shared" si="5"/>
        <v>7200</v>
      </c>
    </row>
    <row r="23" spans="1:15">
      <c r="A23" s="46" t="s">
        <v>31</v>
      </c>
      <c r="B23" s="49" t="s">
        <v>21</v>
      </c>
      <c r="C23" s="16">
        <v>1545</v>
      </c>
      <c r="D23" s="16">
        <v>1545</v>
      </c>
      <c r="E23" s="16">
        <v>1545</v>
      </c>
      <c r="F23" s="16">
        <v>1545</v>
      </c>
      <c r="G23" s="16">
        <v>1545</v>
      </c>
      <c r="H23" s="16">
        <v>1545</v>
      </c>
      <c r="I23" s="16">
        <v>1545</v>
      </c>
      <c r="J23" s="16">
        <v>1545</v>
      </c>
      <c r="K23" s="16">
        <v>1545</v>
      </c>
      <c r="L23" s="16">
        <v>1545</v>
      </c>
      <c r="M23" s="16">
        <v>1545</v>
      </c>
      <c r="N23" s="16">
        <v>1545</v>
      </c>
      <c r="O23" s="17">
        <f t="shared" si="5"/>
        <v>18540</v>
      </c>
    </row>
    <row r="24" spans="1:15" ht="26">
      <c r="A24" s="46" t="s">
        <v>32</v>
      </c>
      <c r="B24" s="49" t="s">
        <v>22</v>
      </c>
      <c r="C24" s="16">
        <v>5000</v>
      </c>
      <c r="D24" s="16">
        <v>5000</v>
      </c>
      <c r="E24" s="16">
        <v>5000</v>
      </c>
      <c r="F24" s="16">
        <v>5000</v>
      </c>
      <c r="G24" s="16">
        <v>5000</v>
      </c>
      <c r="H24" s="16">
        <v>5000</v>
      </c>
      <c r="I24" s="16">
        <v>5000</v>
      </c>
      <c r="J24" s="16">
        <v>5000</v>
      </c>
      <c r="K24" s="16">
        <v>5000</v>
      </c>
      <c r="L24" s="16">
        <v>5000</v>
      </c>
      <c r="M24" s="16">
        <v>5000</v>
      </c>
      <c r="N24" s="16">
        <v>5000</v>
      </c>
      <c r="O24" s="17">
        <f t="shared" si="5"/>
        <v>60000</v>
      </c>
    </row>
    <row r="25" spans="1:15">
      <c r="A25" s="46" t="s">
        <v>33</v>
      </c>
      <c r="B25" s="47" t="s">
        <v>35</v>
      </c>
      <c r="C25" s="24"/>
      <c r="D25" s="24"/>
      <c r="E25" s="24"/>
      <c r="F25" s="24"/>
      <c r="G25" s="24"/>
      <c r="H25" s="24"/>
      <c r="I25" s="16"/>
      <c r="J25" s="24"/>
      <c r="K25" s="24">
        <v>4475</v>
      </c>
      <c r="L25" s="24"/>
      <c r="M25" s="24"/>
      <c r="N25" s="24"/>
      <c r="O25" s="17">
        <f t="shared" si="5"/>
        <v>4475</v>
      </c>
    </row>
    <row r="26" spans="1:15">
      <c r="A26" s="46" t="s">
        <v>34</v>
      </c>
      <c r="B26" s="47" t="s">
        <v>36</v>
      </c>
      <c r="C26" s="16">
        <v>2000</v>
      </c>
      <c r="D26" s="16">
        <v>2000</v>
      </c>
      <c r="E26" s="16">
        <v>2000</v>
      </c>
      <c r="F26" s="16">
        <v>2000</v>
      </c>
      <c r="G26" s="16">
        <v>2000</v>
      </c>
      <c r="H26" s="16">
        <v>2000</v>
      </c>
      <c r="I26" s="16">
        <v>2000</v>
      </c>
      <c r="J26" s="16">
        <v>2000</v>
      </c>
      <c r="K26" s="16">
        <v>2000</v>
      </c>
      <c r="L26" s="16">
        <v>2000</v>
      </c>
      <c r="M26" s="16">
        <v>2000</v>
      </c>
      <c r="N26" s="16">
        <v>2000</v>
      </c>
      <c r="O26" s="17">
        <f t="shared" si="5"/>
        <v>24000</v>
      </c>
    </row>
    <row r="27" spans="1:15">
      <c r="A27" s="46" t="s">
        <v>44</v>
      </c>
      <c r="B27" s="47" t="s">
        <v>37</v>
      </c>
      <c r="C27" s="16">
        <v>2200</v>
      </c>
      <c r="D27" s="16">
        <v>2200</v>
      </c>
      <c r="E27" s="16">
        <v>2200</v>
      </c>
      <c r="F27" s="16">
        <v>2200</v>
      </c>
      <c r="G27" s="16">
        <v>2200</v>
      </c>
      <c r="H27" s="16">
        <v>2200</v>
      </c>
      <c r="I27" s="16">
        <v>2200</v>
      </c>
      <c r="J27" s="16">
        <v>2200</v>
      </c>
      <c r="K27" s="16">
        <v>2200</v>
      </c>
      <c r="L27" s="16">
        <v>2200</v>
      </c>
      <c r="M27" s="16">
        <v>2200</v>
      </c>
      <c r="N27" s="16">
        <v>2200</v>
      </c>
      <c r="O27" s="17">
        <f t="shared" si="5"/>
        <v>26400</v>
      </c>
    </row>
    <row r="28" spans="1:15">
      <c r="A28" s="46" t="s">
        <v>45</v>
      </c>
      <c r="B28" s="47" t="s">
        <v>38</v>
      </c>
      <c r="C28" s="24"/>
      <c r="D28" s="24"/>
      <c r="E28" s="24"/>
      <c r="F28" s="24"/>
      <c r="G28" s="24">
        <v>7000</v>
      </c>
      <c r="H28" s="24">
        <v>7000</v>
      </c>
      <c r="I28" s="16">
        <v>7000</v>
      </c>
      <c r="J28" s="24">
        <v>7000</v>
      </c>
      <c r="K28" s="24">
        <v>7000</v>
      </c>
      <c r="L28" s="24"/>
      <c r="M28" s="24"/>
      <c r="N28" s="24"/>
      <c r="O28" s="17">
        <f t="shared" si="5"/>
        <v>35000</v>
      </c>
    </row>
    <row r="29" spans="1:15">
      <c r="A29" s="46" t="s">
        <v>46</v>
      </c>
      <c r="B29" s="47" t="s">
        <v>39</v>
      </c>
      <c r="C29" s="24"/>
      <c r="D29" s="24"/>
      <c r="E29" s="24"/>
      <c r="F29" s="24"/>
      <c r="G29" s="24"/>
      <c r="H29" s="16">
        <v>50000</v>
      </c>
      <c r="I29" s="24"/>
      <c r="J29" s="16"/>
      <c r="K29" s="24"/>
      <c r="L29" s="24"/>
      <c r="M29" s="24"/>
      <c r="N29" s="24"/>
      <c r="O29" s="17">
        <f t="shared" si="5"/>
        <v>50000</v>
      </c>
    </row>
    <row r="30" spans="1:15" ht="26">
      <c r="A30" s="46" t="s">
        <v>47</v>
      </c>
      <c r="B30" s="47" t="s">
        <v>40</v>
      </c>
      <c r="C30" s="24">
        <v>250</v>
      </c>
      <c r="D30" s="24">
        <v>250</v>
      </c>
      <c r="E30" s="24">
        <v>250</v>
      </c>
      <c r="F30" s="24">
        <v>250</v>
      </c>
      <c r="G30" s="24">
        <v>250</v>
      </c>
      <c r="H30" s="16">
        <v>250</v>
      </c>
      <c r="I30" s="16">
        <v>2450</v>
      </c>
      <c r="J30" s="16">
        <v>250</v>
      </c>
      <c r="K30" s="16">
        <v>250</v>
      </c>
      <c r="L30" s="16">
        <v>250</v>
      </c>
      <c r="M30" s="16">
        <v>250</v>
      </c>
      <c r="N30" s="16">
        <v>250</v>
      </c>
      <c r="O30" s="17">
        <f t="shared" si="5"/>
        <v>5200</v>
      </c>
    </row>
    <row r="31" spans="1:15">
      <c r="A31" s="46" t="s">
        <v>48</v>
      </c>
      <c r="B31" s="47" t="s">
        <v>41</v>
      </c>
      <c r="C31" s="16">
        <v>5774.380000000001</v>
      </c>
      <c r="D31" s="16">
        <v>5774.380000000001</v>
      </c>
      <c r="E31" s="16">
        <v>5624.380000000001</v>
      </c>
      <c r="F31" s="16">
        <v>5174.380000000001</v>
      </c>
      <c r="G31" s="16">
        <v>5124.380000000001</v>
      </c>
      <c r="H31" s="16">
        <v>5124.380000000001</v>
      </c>
      <c r="I31" s="16">
        <v>5234.380000000001</v>
      </c>
      <c r="J31" s="16">
        <v>5124.380000000001</v>
      </c>
      <c r="K31" s="16">
        <v>5174.380000000001</v>
      </c>
      <c r="L31" s="16">
        <v>5224.380000000001</v>
      </c>
      <c r="M31" s="16">
        <v>5624.380000000001</v>
      </c>
      <c r="N31" s="16">
        <v>5774.380000000001</v>
      </c>
      <c r="O31" s="17">
        <f t="shared" si="5"/>
        <v>64752.560000000027</v>
      </c>
    </row>
    <row r="32" spans="1:15">
      <c r="A32" s="46" t="s">
        <v>49</v>
      </c>
      <c r="B32" s="47" t="s">
        <v>42</v>
      </c>
      <c r="C32" s="16">
        <v>8000</v>
      </c>
      <c r="D32" s="16">
        <v>8000</v>
      </c>
      <c r="E32" s="16">
        <v>8000</v>
      </c>
      <c r="F32" s="16">
        <v>8000</v>
      </c>
      <c r="G32" s="16">
        <v>8000</v>
      </c>
      <c r="H32" s="16">
        <v>8000</v>
      </c>
      <c r="I32" s="16">
        <v>8000</v>
      </c>
      <c r="J32" s="16">
        <v>8000</v>
      </c>
      <c r="K32" s="16">
        <v>8000</v>
      </c>
      <c r="L32" s="16">
        <v>8000</v>
      </c>
      <c r="M32" s="16">
        <v>8000</v>
      </c>
      <c r="N32" s="16">
        <v>8000</v>
      </c>
      <c r="O32" s="17">
        <f t="shared" si="5"/>
        <v>96000</v>
      </c>
    </row>
    <row r="33" spans="1:21">
      <c r="A33" s="46" t="s">
        <v>50</v>
      </c>
      <c r="B33" s="47" t="s">
        <v>43</v>
      </c>
      <c r="C33" s="16"/>
      <c r="D33" s="24"/>
      <c r="E33" s="24"/>
      <c r="F33" s="24"/>
      <c r="G33" s="24">
        <v>72000</v>
      </c>
      <c r="H33" s="24"/>
      <c r="I33" s="24"/>
      <c r="J33" s="24"/>
      <c r="K33" s="24"/>
      <c r="L33" s="24"/>
      <c r="M33" s="24"/>
      <c r="N33" s="24"/>
      <c r="O33" s="17">
        <f t="shared" si="5"/>
        <v>72000</v>
      </c>
    </row>
    <row r="34" spans="1:21" s="29" customFormat="1">
      <c r="A34" s="50"/>
      <c r="B34" s="51" t="s">
        <v>51</v>
      </c>
      <c r="C34" s="27">
        <f>C8-C10</f>
        <v>9738.0199999999895</v>
      </c>
      <c r="D34" s="27">
        <f t="shared" ref="D34:O34" si="6">D8-D10</f>
        <v>-232261.97999999998</v>
      </c>
      <c r="E34" s="27">
        <f t="shared" si="6"/>
        <v>36888.01999999999</v>
      </c>
      <c r="F34" s="27">
        <f t="shared" si="6"/>
        <v>51338.01999999999</v>
      </c>
      <c r="G34" s="27">
        <f t="shared" si="6"/>
        <v>-21611.98000000001</v>
      </c>
      <c r="H34" s="27">
        <f t="shared" si="6"/>
        <v>388.01999999998952</v>
      </c>
      <c r="I34" s="27">
        <f t="shared" si="6"/>
        <v>58078.01999999999</v>
      </c>
      <c r="J34" s="27">
        <f t="shared" si="6"/>
        <v>62388.01999999999</v>
      </c>
      <c r="K34" s="27">
        <f t="shared" si="6"/>
        <v>59863.01999999999</v>
      </c>
      <c r="L34" s="27">
        <f t="shared" si="6"/>
        <v>70288.01999999999</v>
      </c>
      <c r="M34" s="27">
        <f t="shared" si="6"/>
        <v>68888.01999999999</v>
      </c>
      <c r="N34" s="27">
        <f t="shared" si="6"/>
        <v>51738.01999999999</v>
      </c>
      <c r="O34" s="27">
        <f t="shared" si="6"/>
        <v>215721.24000000022</v>
      </c>
      <c r="P34" s="28"/>
      <c r="Q34" s="28"/>
      <c r="R34" s="28"/>
      <c r="S34" s="28"/>
      <c r="T34" s="28"/>
      <c r="U34" s="28"/>
    </row>
    <row r="35" spans="1:21">
      <c r="B35" s="30"/>
      <c r="D35" s="31"/>
    </row>
    <row r="36" spans="1:21" s="11" customFormat="1" ht="21" customHeight="1">
      <c r="B36" s="11" t="s">
        <v>55</v>
      </c>
      <c r="C36" s="10"/>
      <c r="D36" s="10"/>
      <c r="F36" s="32">
        <f>O34</f>
        <v>215721.24000000022</v>
      </c>
      <c r="G36" s="10" t="s">
        <v>56</v>
      </c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</row>
  </sheetData>
  <pageMargins left="0.34" right="0.17" top="0.45" bottom="0.74803149606299213" header="0.31496062992125984" footer="0.31496062992125984"/>
  <pageSetup paperSize="9" scale="67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U36"/>
  <sheetViews>
    <sheetView topLeftCell="A2" zoomScale="150" zoomScaleNormal="150" zoomScalePageLayoutView="150" workbookViewId="0">
      <selection activeCell="C8" sqref="C8"/>
    </sheetView>
  </sheetViews>
  <sheetFormatPr baseColWidth="10" defaultColWidth="8.83203125" defaultRowHeight="13" x14ac:dyDescent="0"/>
  <cols>
    <col min="1" max="1" width="5.33203125" style="3" customWidth="1"/>
    <col min="2" max="2" width="35" style="3" customWidth="1"/>
    <col min="3" max="15" width="13" style="6" customWidth="1"/>
    <col min="16" max="21" width="8.83203125" style="6"/>
    <col min="22" max="16384" width="8.83203125" style="3"/>
  </cols>
  <sheetData>
    <row r="1" spans="1:21" s="1" customFormat="1" ht="16">
      <c r="A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s="1" customFormat="1" ht="16">
      <c r="A2" s="1" t="s">
        <v>54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4" spans="1:21">
      <c r="B4" s="4" t="s">
        <v>4</v>
      </c>
      <c r="C4" s="5">
        <v>260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21">
      <c r="B5" s="4" t="s">
        <v>5</v>
      </c>
      <c r="C5" s="5">
        <f>1000</f>
        <v>1000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21">
      <c r="B6" s="4" t="s">
        <v>6</v>
      </c>
      <c r="C6" s="7">
        <v>50000</v>
      </c>
      <c r="D6" s="7">
        <v>45000</v>
      </c>
      <c r="E6" s="7">
        <v>40000</v>
      </c>
      <c r="F6" s="7">
        <v>35000</v>
      </c>
      <c r="G6" s="7">
        <v>30000</v>
      </c>
      <c r="H6" s="7">
        <v>30000</v>
      </c>
      <c r="I6" s="7">
        <v>20000</v>
      </c>
      <c r="J6" s="7">
        <v>18000</v>
      </c>
      <c r="K6" s="7">
        <v>15000</v>
      </c>
      <c r="L6" s="7">
        <v>15000</v>
      </c>
      <c r="M6" s="7">
        <v>15000</v>
      </c>
      <c r="N6" s="7">
        <v>15000</v>
      </c>
      <c r="O6" s="7">
        <f>SUM(C6:N6)</f>
        <v>328000</v>
      </c>
    </row>
    <row r="7" spans="1:21" s="11" customFormat="1" ht="24" customHeight="1">
      <c r="A7" s="8" t="s">
        <v>1</v>
      </c>
      <c r="B7" s="8" t="s">
        <v>2</v>
      </c>
      <c r="C7" s="9">
        <v>43831</v>
      </c>
      <c r="D7" s="9">
        <v>43862</v>
      </c>
      <c r="E7" s="9">
        <v>43891</v>
      </c>
      <c r="F7" s="9">
        <v>43925</v>
      </c>
      <c r="G7" s="9">
        <v>43956</v>
      </c>
      <c r="H7" s="9">
        <v>43988</v>
      </c>
      <c r="I7" s="9">
        <v>44019</v>
      </c>
      <c r="J7" s="9">
        <v>44051</v>
      </c>
      <c r="K7" s="9">
        <v>44083</v>
      </c>
      <c r="L7" s="9">
        <v>44114</v>
      </c>
      <c r="M7" s="9">
        <v>44146</v>
      </c>
      <c r="N7" s="9">
        <v>44177</v>
      </c>
      <c r="O7" s="8" t="s">
        <v>16</v>
      </c>
      <c r="P7" s="10"/>
      <c r="Q7" s="10"/>
      <c r="R7" s="10"/>
      <c r="S7" s="10"/>
      <c r="T7" s="10"/>
      <c r="U7" s="10"/>
    </row>
    <row r="8" spans="1:21" s="11" customFormat="1" ht="22.25" customHeight="1">
      <c r="A8" s="12">
        <v>1</v>
      </c>
      <c r="B8" s="12" t="s">
        <v>3</v>
      </c>
      <c r="C8" s="13">
        <f>1000*260-C6</f>
        <v>210000</v>
      </c>
      <c r="D8" s="13">
        <f t="shared" ref="D8:N8" si="0">1000*260-D6</f>
        <v>215000</v>
      </c>
      <c r="E8" s="13">
        <f t="shared" si="0"/>
        <v>220000</v>
      </c>
      <c r="F8" s="13">
        <f t="shared" si="0"/>
        <v>225000</v>
      </c>
      <c r="G8" s="13">
        <f t="shared" si="0"/>
        <v>230000</v>
      </c>
      <c r="H8" s="13">
        <f t="shared" si="0"/>
        <v>230000</v>
      </c>
      <c r="I8" s="13">
        <f t="shared" si="0"/>
        <v>240000</v>
      </c>
      <c r="J8" s="13">
        <f t="shared" si="0"/>
        <v>242000</v>
      </c>
      <c r="K8" s="13">
        <f t="shared" si="0"/>
        <v>245000</v>
      </c>
      <c r="L8" s="13">
        <f t="shared" si="0"/>
        <v>245000</v>
      </c>
      <c r="M8" s="13">
        <f t="shared" si="0"/>
        <v>245000</v>
      </c>
      <c r="N8" s="13">
        <f t="shared" si="0"/>
        <v>245000</v>
      </c>
      <c r="O8" s="14">
        <f>SUM(C8:N8)</f>
        <v>2792000</v>
      </c>
      <c r="P8" s="10"/>
      <c r="Q8" s="10"/>
      <c r="R8" s="10"/>
      <c r="S8" s="10"/>
      <c r="T8" s="10"/>
      <c r="U8" s="10"/>
    </row>
    <row r="9" spans="1:21">
      <c r="A9" s="15"/>
      <c r="B9" s="15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7"/>
    </row>
    <row r="10" spans="1:21" s="11" customFormat="1">
      <c r="A10" s="12">
        <v>2</v>
      </c>
      <c r="B10" s="12" t="s">
        <v>7</v>
      </c>
      <c r="C10" s="13">
        <f>C11+C16+C17+C18+C19+C21+C22+C23+C26+C27+C30+C20+C24+C25+C28+C29+C31+C32+C33</f>
        <v>148261.98000000001</v>
      </c>
      <c r="D10" s="13">
        <f t="shared" ref="D10:N10" si="1">D11+D16+D17+D18+D19+D21+D22+D23+D26+D27+D30+D20+D24+D25+D28+D29+D31+D32+D33</f>
        <v>395261.98</v>
      </c>
      <c r="E10" s="13">
        <f t="shared" si="1"/>
        <v>131111.98000000001</v>
      </c>
      <c r="F10" s="13">
        <f t="shared" si="1"/>
        <v>121661.98000000001</v>
      </c>
      <c r="G10" s="13">
        <f t="shared" si="1"/>
        <v>199611.98</v>
      </c>
      <c r="H10" s="13">
        <f t="shared" si="1"/>
        <v>177611.98</v>
      </c>
      <c r="I10" s="13">
        <f t="shared" si="1"/>
        <v>129921.98000000001</v>
      </c>
      <c r="J10" s="13">
        <f t="shared" si="1"/>
        <v>127611.98000000001</v>
      </c>
      <c r="K10" s="13">
        <f t="shared" si="1"/>
        <v>133136.98000000001</v>
      </c>
      <c r="L10" s="13">
        <f t="shared" si="1"/>
        <v>122711.98000000001</v>
      </c>
      <c r="M10" s="13">
        <f t="shared" si="1"/>
        <v>131111.98000000001</v>
      </c>
      <c r="N10" s="13">
        <f t="shared" si="1"/>
        <v>141261.98000000001</v>
      </c>
      <c r="O10" s="14">
        <f>SUM(C10:N10)</f>
        <v>1959278.7599999998</v>
      </c>
      <c r="P10" s="10"/>
      <c r="Q10" s="10"/>
      <c r="R10" s="10"/>
      <c r="S10" s="10"/>
      <c r="T10" s="10"/>
      <c r="U10" s="10"/>
    </row>
    <row r="11" spans="1:21">
      <c r="A11" s="18" t="s">
        <v>23</v>
      </c>
      <c r="B11" s="15" t="s">
        <v>8</v>
      </c>
      <c r="C11" s="16">
        <f>SUM(C13:C15)</f>
        <v>51300</v>
      </c>
      <c r="D11" s="16">
        <f t="shared" ref="D11:N11" si="2">SUM(D13:D15)</f>
        <v>51300</v>
      </c>
      <c r="E11" s="16">
        <f t="shared" si="2"/>
        <v>51300</v>
      </c>
      <c r="F11" s="16">
        <f t="shared" si="2"/>
        <v>51300</v>
      </c>
      <c r="G11" s="16">
        <f t="shared" si="2"/>
        <v>51300</v>
      </c>
      <c r="H11" s="16">
        <f t="shared" si="2"/>
        <v>51300</v>
      </c>
      <c r="I11" s="16">
        <f t="shared" si="2"/>
        <v>51300</v>
      </c>
      <c r="J11" s="16">
        <f t="shared" si="2"/>
        <v>51300</v>
      </c>
      <c r="K11" s="16">
        <f t="shared" si="2"/>
        <v>51300</v>
      </c>
      <c r="L11" s="16">
        <f t="shared" si="2"/>
        <v>51300</v>
      </c>
      <c r="M11" s="16">
        <f t="shared" si="2"/>
        <v>51300</v>
      </c>
      <c r="N11" s="16">
        <f t="shared" si="2"/>
        <v>51300</v>
      </c>
      <c r="O11" s="17">
        <f>SUM(C11:N11)</f>
        <v>615600</v>
      </c>
    </row>
    <row r="12" spans="1:21">
      <c r="A12" s="18"/>
      <c r="B12" s="19" t="s">
        <v>9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7"/>
    </row>
    <row r="13" spans="1:21">
      <c r="A13" s="18"/>
      <c r="B13" s="20" t="s">
        <v>10</v>
      </c>
      <c r="C13" s="21">
        <v>30000</v>
      </c>
      <c r="D13" s="21">
        <v>30000</v>
      </c>
      <c r="E13" s="21">
        <v>30000</v>
      </c>
      <c r="F13" s="21">
        <v>30000</v>
      </c>
      <c r="G13" s="21">
        <v>30000</v>
      </c>
      <c r="H13" s="21">
        <v>30000</v>
      </c>
      <c r="I13" s="21">
        <v>30000</v>
      </c>
      <c r="J13" s="21">
        <v>30000</v>
      </c>
      <c r="K13" s="21">
        <v>30000</v>
      </c>
      <c r="L13" s="21">
        <v>30000</v>
      </c>
      <c r="M13" s="21">
        <v>30000</v>
      </c>
      <c r="N13" s="21">
        <v>30000</v>
      </c>
      <c r="O13" s="22">
        <f t="shared" ref="O13:O18" si="3">SUM(C13:N13)</f>
        <v>360000</v>
      </c>
    </row>
    <row r="14" spans="1:21">
      <c r="A14" s="18"/>
      <c r="B14" s="20" t="s">
        <v>11</v>
      </c>
      <c r="C14" s="21">
        <v>14200</v>
      </c>
      <c r="D14" s="21">
        <v>14200</v>
      </c>
      <c r="E14" s="21">
        <v>14200</v>
      </c>
      <c r="F14" s="21">
        <v>14200</v>
      </c>
      <c r="G14" s="21">
        <v>14200</v>
      </c>
      <c r="H14" s="21">
        <v>14200</v>
      </c>
      <c r="I14" s="21">
        <v>14200</v>
      </c>
      <c r="J14" s="21">
        <v>14200</v>
      </c>
      <c r="K14" s="21">
        <v>14200</v>
      </c>
      <c r="L14" s="21">
        <v>14200</v>
      </c>
      <c r="M14" s="21">
        <v>14200</v>
      </c>
      <c r="N14" s="21">
        <v>14200</v>
      </c>
      <c r="O14" s="22">
        <f t="shared" si="3"/>
        <v>170400</v>
      </c>
    </row>
    <row r="15" spans="1:21">
      <c r="A15" s="18"/>
      <c r="B15" s="20" t="s">
        <v>12</v>
      </c>
      <c r="C15" s="21">
        <v>7100</v>
      </c>
      <c r="D15" s="21">
        <v>7100</v>
      </c>
      <c r="E15" s="21">
        <v>7100</v>
      </c>
      <c r="F15" s="21">
        <v>7100</v>
      </c>
      <c r="G15" s="21">
        <v>7100</v>
      </c>
      <c r="H15" s="21">
        <v>7100</v>
      </c>
      <c r="I15" s="21">
        <v>7100</v>
      </c>
      <c r="J15" s="21">
        <v>7100</v>
      </c>
      <c r="K15" s="21">
        <v>7100</v>
      </c>
      <c r="L15" s="21">
        <v>7100</v>
      </c>
      <c r="M15" s="21">
        <v>7100</v>
      </c>
      <c r="N15" s="21">
        <v>7100</v>
      </c>
      <c r="O15" s="22">
        <f t="shared" si="3"/>
        <v>85200</v>
      </c>
    </row>
    <row r="16" spans="1:21">
      <c r="A16" s="18" t="s">
        <v>24</v>
      </c>
      <c r="B16" s="23" t="s">
        <v>13</v>
      </c>
      <c r="C16" s="16">
        <f>C11*0.302</f>
        <v>15492.6</v>
      </c>
      <c r="D16" s="16">
        <f t="shared" ref="D16:N16" si="4">D11*0.302</f>
        <v>15492.6</v>
      </c>
      <c r="E16" s="16">
        <f t="shared" si="4"/>
        <v>15492.6</v>
      </c>
      <c r="F16" s="16">
        <f t="shared" si="4"/>
        <v>15492.6</v>
      </c>
      <c r="G16" s="16">
        <f t="shared" si="4"/>
        <v>15492.6</v>
      </c>
      <c r="H16" s="16">
        <f t="shared" si="4"/>
        <v>15492.6</v>
      </c>
      <c r="I16" s="16">
        <f t="shared" si="4"/>
        <v>15492.6</v>
      </c>
      <c r="J16" s="16">
        <f t="shared" si="4"/>
        <v>15492.6</v>
      </c>
      <c r="K16" s="16">
        <f t="shared" si="4"/>
        <v>15492.6</v>
      </c>
      <c r="L16" s="16">
        <f t="shared" si="4"/>
        <v>15492.6</v>
      </c>
      <c r="M16" s="16">
        <f t="shared" si="4"/>
        <v>15492.6</v>
      </c>
      <c r="N16" s="16">
        <f t="shared" si="4"/>
        <v>15492.6</v>
      </c>
      <c r="O16" s="17">
        <f t="shared" si="3"/>
        <v>185911.20000000004</v>
      </c>
    </row>
    <row r="17" spans="1:15">
      <c r="A17" s="18" t="s">
        <v>25</v>
      </c>
      <c r="B17" s="23" t="s">
        <v>14</v>
      </c>
      <c r="C17" s="16">
        <v>2100</v>
      </c>
      <c r="D17" s="16">
        <v>2100</v>
      </c>
      <c r="E17" s="16">
        <v>2100</v>
      </c>
      <c r="F17" s="16">
        <v>2100</v>
      </c>
      <c r="G17" s="16">
        <v>2100</v>
      </c>
      <c r="H17" s="16">
        <v>2100</v>
      </c>
      <c r="I17" s="16">
        <v>2100</v>
      </c>
      <c r="J17" s="16">
        <v>2100</v>
      </c>
      <c r="K17" s="16">
        <v>2100</v>
      </c>
      <c r="L17" s="16">
        <v>2100</v>
      </c>
      <c r="M17" s="16">
        <v>2100</v>
      </c>
      <c r="N17" s="16">
        <v>2100</v>
      </c>
      <c r="O17" s="17">
        <f t="shared" si="3"/>
        <v>25200</v>
      </c>
    </row>
    <row r="18" spans="1:15">
      <c r="A18" s="18" t="s">
        <v>26</v>
      </c>
      <c r="B18" s="23" t="s">
        <v>15</v>
      </c>
      <c r="C18" s="16">
        <v>15000</v>
      </c>
      <c r="D18" s="16">
        <v>15000</v>
      </c>
      <c r="E18" s="16">
        <v>12000</v>
      </c>
      <c r="F18" s="16">
        <v>10000</v>
      </c>
      <c r="G18" s="16">
        <v>9000</v>
      </c>
      <c r="H18" s="16">
        <v>9000</v>
      </c>
      <c r="I18" s="16">
        <v>9000</v>
      </c>
      <c r="J18" s="16">
        <v>9000</v>
      </c>
      <c r="K18" s="16">
        <v>10000</v>
      </c>
      <c r="L18" s="16">
        <v>11000</v>
      </c>
      <c r="M18" s="16">
        <v>12000</v>
      </c>
      <c r="N18" s="16">
        <v>15000</v>
      </c>
      <c r="O18" s="17">
        <f t="shared" si="3"/>
        <v>136000</v>
      </c>
    </row>
    <row r="19" spans="1:15">
      <c r="A19" s="18" t="s">
        <v>27</v>
      </c>
      <c r="B19" s="23" t="s">
        <v>17</v>
      </c>
      <c r="C19" s="16">
        <v>18000</v>
      </c>
      <c r="D19" s="16">
        <v>18000</v>
      </c>
      <c r="E19" s="16">
        <v>18000</v>
      </c>
      <c r="F19" s="16">
        <v>18000</v>
      </c>
      <c r="G19" s="16">
        <v>18000</v>
      </c>
      <c r="H19" s="16">
        <v>18000</v>
      </c>
      <c r="I19" s="16">
        <v>18000</v>
      </c>
      <c r="J19" s="16">
        <v>18000</v>
      </c>
      <c r="K19" s="16">
        <v>18000</v>
      </c>
      <c r="L19" s="16">
        <v>18000</v>
      </c>
      <c r="M19" s="16">
        <v>18000</v>
      </c>
      <c r="N19" s="16">
        <v>18000</v>
      </c>
      <c r="O19" s="17">
        <f>SUM(C19:N19)</f>
        <v>216000</v>
      </c>
    </row>
    <row r="20" spans="1:15">
      <c r="A20" s="18" t="s">
        <v>28</v>
      </c>
      <c r="B20" s="23" t="s">
        <v>18</v>
      </c>
      <c r="C20" s="24"/>
      <c r="D20" s="16">
        <v>240000</v>
      </c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17">
        <f t="shared" ref="O20:O33" si="5">SUM(C20:N20)</f>
        <v>240000</v>
      </c>
    </row>
    <row r="21" spans="1:15">
      <c r="A21" s="18" t="s">
        <v>29</v>
      </c>
      <c r="B21" s="23" t="s">
        <v>19</v>
      </c>
      <c r="C21" s="16">
        <v>21000</v>
      </c>
      <c r="D21" s="16">
        <v>28000</v>
      </c>
      <c r="E21" s="16">
        <v>7000</v>
      </c>
      <c r="F21" s="24"/>
      <c r="G21" s="24"/>
      <c r="H21" s="24"/>
      <c r="I21" s="24"/>
      <c r="J21" s="24"/>
      <c r="K21" s="24"/>
      <c r="L21" s="24"/>
      <c r="M21" s="16">
        <v>7000</v>
      </c>
      <c r="N21" s="16">
        <v>14000</v>
      </c>
      <c r="O21" s="17">
        <f t="shared" si="5"/>
        <v>77000</v>
      </c>
    </row>
    <row r="22" spans="1:15">
      <c r="A22" s="18" t="s">
        <v>30</v>
      </c>
      <c r="B22" s="23" t="s">
        <v>20</v>
      </c>
      <c r="C22" s="16">
        <v>600</v>
      </c>
      <c r="D22" s="16">
        <v>600</v>
      </c>
      <c r="E22" s="16">
        <v>600</v>
      </c>
      <c r="F22" s="16">
        <v>600</v>
      </c>
      <c r="G22" s="16">
        <v>600</v>
      </c>
      <c r="H22" s="16">
        <v>600</v>
      </c>
      <c r="I22" s="16">
        <v>600</v>
      </c>
      <c r="J22" s="16">
        <v>600</v>
      </c>
      <c r="K22" s="16">
        <v>600</v>
      </c>
      <c r="L22" s="16">
        <v>600</v>
      </c>
      <c r="M22" s="16">
        <v>600</v>
      </c>
      <c r="N22" s="16">
        <v>600</v>
      </c>
      <c r="O22" s="17">
        <f t="shared" si="5"/>
        <v>7200</v>
      </c>
    </row>
    <row r="23" spans="1:15">
      <c r="A23" s="18" t="s">
        <v>31</v>
      </c>
      <c r="B23" s="23" t="s">
        <v>21</v>
      </c>
      <c r="C23" s="16">
        <v>1545</v>
      </c>
      <c r="D23" s="16">
        <v>1545</v>
      </c>
      <c r="E23" s="16">
        <v>1545</v>
      </c>
      <c r="F23" s="16">
        <v>1545</v>
      </c>
      <c r="G23" s="16">
        <v>1545</v>
      </c>
      <c r="H23" s="16">
        <v>1545</v>
      </c>
      <c r="I23" s="16">
        <v>1545</v>
      </c>
      <c r="J23" s="16">
        <v>1545</v>
      </c>
      <c r="K23" s="16">
        <v>1545</v>
      </c>
      <c r="L23" s="16">
        <v>1545</v>
      </c>
      <c r="M23" s="16">
        <v>1545</v>
      </c>
      <c r="N23" s="16">
        <v>1545</v>
      </c>
      <c r="O23" s="17">
        <f t="shared" si="5"/>
        <v>18540</v>
      </c>
    </row>
    <row r="24" spans="1:15" ht="26">
      <c r="A24" s="18" t="s">
        <v>32</v>
      </c>
      <c r="B24" s="23" t="s">
        <v>22</v>
      </c>
      <c r="C24" s="16">
        <v>5000</v>
      </c>
      <c r="D24" s="16">
        <v>5000</v>
      </c>
      <c r="E24" s="16">
        <v>5000</v>
      </c>
      <c r="F24" s="16">
        <v>5000</v>
      </c>
      <c r="G24" s="16">
        <v>5000</v>
      </c>
      <c r="H24" s="16">
        <v>5000</v>
      </c>
      <c r="I24" s="16">
        <v>5000</v>
      </c>
      <c r="J24" s="16">
        <v>5000</v>
      </c>
      <c r="K24" s="16">
        <v>5000</v>
      </c>
      <c r="L24" s="16">
        <v>5000</v>
      </c>
      <c r="M24" s="16">
        <v>5000</v>
      </c>
      <c r="N24" s="16">
        <v>5000</v>
      </c>
      <c r="O24" s="17">
        <f t="shared" si="5"/>
        <v>60000</v>
      </c>
    </row>
    <row r="25" spans="1:15">
      <c r="A25" s="18" t="s">
        <v>33</v>
      </c>
      <c r="B25" s="19" t="s">
        <v>35</v>
      </c>
      <c r="C25" s="24"/>
      <c r="D25" s="24"/>
      <c r="E25" s="24"/>
      <c r="F25" s="24"/>
      <c r="G25" s="24"/>
      <c r="H25" s="24"/>
      <c r="I25" s="16"/>
      <c r="J25" s="24"/>
      <c r="K25" s="24">
        <v>4475</v>
      </c>
      <c r="L25" s="24"/>
      <c r="M25" s="24"/>
      <c r="N25" s="24"/>
      <c r="O25" s="17">
        <f t="shared" si="5"/>
        <v>4475</v>
      </c>
    </row>
    <row r="26" spans="1:15">
      <c r="A26" s="18" t="s">
        <v>34</v>
      </c>
      <c r="B26" s="19" t="s">
        <v>36</v>
      </c>
      <c r="C26" s="16">
        <v>2000</v>
      </c>
      <c r="D26" s="16">
        <v>2000</v>
      </c>
      <c r="E26" s="16">
        <v>2000</v>
      </c>
      <c r="F26" s="16">
        <v>2000</v>
      </c>
      <c r="G26" s="16">
        <v>2000</v>
      </c>
      <c r="H26" s="16">
        <v>2000</v>
      </c>
      <c r="I26" s="16">
        <v>2000</v>
      </c>
      <c r="J26" s="16">
        <v>2000</v>
      </c>
      <c r="K26" s="16">
        <v>2000</v>
      </c>
      <c r="L26" s="16">
        <v>2000</v>
      </c>
      <c r="M26" s="16">
        <v>2000</v>
      </c>
      <c r="N26" s="16">
        <v>2000</v>
      </c>
      <c r="O26" s="17">
        <f t="shared" si="5"/>
        <v>24000</v>
      </c>
    </row>
    <row r="27" spans="1:15">
      <c r="A27" s="18" t="s">
        <v>44</v>
      </c>
      <c r="B27" s="19" t="s">
        <v>37</v>
      </c>
      <c r="C27" s="16">
        <v>2200</v>
      </c>
      <c r="D27" s="16">
        <v>2200</v>
      </c>
      <c r="E27" s="16">
        <v>2200</v>
      </c>
      <c r="F27" s="16">
        <v>2200</v>
      </c>
      <c r="G27" s="16">
        <v>2200</v>
      </c>
      <c r="H27" s="16">
        <v>2200</v>
      </c>
      <c r="I27" s="16">
        <v>2200</v>
      </c>
      <c r="J27" s="16">
        <v>2200</v>
      </c>
      <c r="K27" s="16">
        <v>2200</v>
      </c>
      <c r="L27" s="16">
        <v>2200</v>
      </c>
      <c r="M27" s="16">
        <v>2200</v>
      </c>
      <c r="N27" s="16">
        <v>2200</v>
      </c>
      <c r="O27" s="17">
        <f t="shared" si="5"/>
        <v>26400</v>
      </c>
    </row>
    <row r="28" spans="1:15">
      <c r="A28" s="18" t="s">
        <v>45</v>
      </c>
      <c r="B28" s="19" t="s">
        <v>38</v>
      </c>
      <c r="C28" s="24"/>
      <c r="D28" s="24"/>
      <c r="E28" s="24"/>
      <c r="F28" s="24"/>
      <c r="G28" s="24">
        <v>7000</v>
      </c>
      <c r="H28" s="24">
        <v>7000</v>
      </c>
      <c r="I28" s="16">
        <v>7000</v>
      </c>
      <c r="J28" s="24">
        <v>7000</v>
      </c>
      <c r="K28" s="24">
        <v>7000</v>
      </c>
      <c r="L28" s="24"/>
      <c r="M28" s="24"/>
      <c r="N28" s="24"/>
      <c r="O28" s="17">
        <f t="shared" si="5"/>
        <v>35000</v>
      </c>
    </row>
    <row r="29" spans="1:15">
      <c r="A29" s="18" t="s">
        <v>46</v>
      </c>
      <c r="B29" s="19" t="s">
        <v>39</v>
      </c>
      <c r="C29" s="24"/>
      <c r="D29" s="24"/>
      <c r="E29" s="24"/>
      <c r="F29" s="24"/>
      <c r="G29" s="24"/>
      <c r="H29" s="16">
        <v>50000</v>
      </c>
      <c r="I29" s="24"/>
      <c r="J29" s="16"/>
      <c r="K29" s="24"/>
      <c r="L29" s="24"/>
      <c r="M29" s="24"/>
      <c r="N29" s="24"/>
      <c r="O29" s="17">
        <f t="shared" si="5"/>
        <v>50000</v>
      </c>
    </row>
    <row r="30" spans="1:15" ht="26">
      <c r="A30" s="18" t="s">
        <v>47</v>
      </c>
      <c r="B30" s="19" t="s">
        <v>40</v>
      </c>
      <c r="C30" s="24">
        <v>250</v>
      </c>
      <c r="D30" s="24">
        <v>250</v>
      </c>
      <c r="E30" s="24">
        <v>250</v>
      </c>
      <c r="F30" s="24">
        <v>250</v>
      </c>
      <c r="G30" s="24">
        <v>250</v>
      </c>
      <c r="H30" s="16">
        <v>250</v>
      </c>
      <c r="I30" s="16">
        <v>2450</v>
      </c>
      <c r="J30" s="16">
        <v>250</v>
      </c>
      <c r="K30" s="16">
        <v>250</v>
      </c>
      <c r="L30" s="16">
        <v>250</v>
      </c>
      <c r="M30" s="16">
        <v>250</v>
      </c>
      <c r="N30" s="16">
        <v>250</v>
      </c>
      <c r="O30" s="17">
        <f t="shared" si="5"/>
        <v>5200</v>
      </c>
    </row>
    <row r="31" spans="1:15">
      <c r="A31" s="18" t="s">
        <v>48</v>
      </c>
      <c r="B31" s="19" t="s">
        <v>41</v>
      </c>
      <c r="C31" s="16">
        <v>5774.380000000001</v>
      </c>
      <c r="D31" s="16">
        <v>5774.380000000001</v>
      </c>
      <c r="E31" s="16">
        <v>5624.380000000001</v>
      </c>
      <c r="F31" s="16">
        <v>5174.380000000001</v>
      </c>
      <c r="G31" s="16">
        <v>5124.380000000001</v>
      </c>
      <c r="H31" s="16">
        <v>5124.380000000001</v>
      </c>
      <c r="I31" s="16">
        <v>5234.380000000001</v>
      </c>
      <c r="J31" s="16">
        <v>5124.380000000001</v>
      </c>
      <c r="K31" s="16">
        <v>5174.380000000001</v>
      </c>
      <c r="L31" s="16">
        <v>5224.380000000001</v>
      </c>
      <c r="M31" s="16">
        <v>5624.380000000001</v>
      </c>
      <c r="N31" s="16">
        <v>5774.380000000001</v>
      </c>
      <c r="O31" s="17">
        <f t="shared" si="5"/>
        <v>64752.560000000027</v>
      </c>
    </row>
    <row r="32" spans="1:15">
      <c r="A32" s="18" t="s">
        <v>49</v>
      </c>
      <c r="B32" s="19" t="s">
        <v>42</v>
      </c>
      <c r="C32" s="16">
        <v>8000</v>
      </c>
      <c r="D32" s="16">
        <v>8000</v>
      </c>
      <c r="E32" s="16">
        <v>8000</v>
      </c>
      <c r="F32" s="16">
        <v>8000</v>
      </c>
      <c r="G32" s="16">
        <v>8000</v>
      </c>
      <c r="H32" s="16">
        <v>8000</v>
      </c>
      <c r="I32" s="16">
        <v>8000</v>
      </c>
      <c r="J32" s="16">
        <v>8000</v>
      </c>
      <c r="K32" s="16">
        <v>8000</v>
      </c>
      <c r="L32" s="16">
        <v>8000</v>
      </c>
      <c r="M32" s="16">
        <v>8000</v>
      </c>
      <c r="N32" s="16">
        <v>8000</v>
      </c>
      <c r="O32" s="17">
        <f t="shared" si="5"/>
        <v>96000</v>
      </c>
    </row>
    <row r="33" spans="1:21">
      <c r="A33" s="18" t="s">
        <v>50</v>
      </c>
      <c r="B33" s="19" t="s">
        <v>43</v>
      </c>
      <c r="C33" s="16"/>
      <c r="D33" s="24"/>
      <c r="E33" s="24"/>
      <c r="F33" s="24"/>
      <c r="G33" s="24">
        <v>72000</v>
      </c>
      <c r="H33" s="24"/>
      <c r="I33" s="24"/>
      <c r="J33" s="24"/>
      <c r="K33" s="24"/>
      <c r="L33" s="24"/>
      <c r="M33" s="24"/>
      <c r="N33" s="24"/>
      <c r="O33" s="17">
        <f t="shared" si="5"/>
        <v>72000</v>
      </c>
    </row>
    <row r="34" spans="1:21" s="29" customFormat="1">
      <c r="A34" s="25"/>
      <c r="B34" s="26" t="s">
        <v>51</v>
      </c>
      <c r="C34" s="27">
        <f>C8-C10</f>
        <v>61738.01999999999</v>
      </c>
      <c r="D34" s="27">
        <f t="shared" ref="D34:O34" si="6">D8-D10</f>
        <v>-180261.97999999998</v>
      </c>
      <c r="E34" s="27">
        <f t="shared" si="6"/>
        <v>88888.01999999999</v>
      </c>
      <c r="F34" s="27">
        <f t="shared" si="6"/>
        <v>103338.01999999999</v>
      </c>
      <c r="G34" s="27">
        <f t="shared" si="6"/>
        <v>30388.01999999999</v>
      </c>
      <c r="H34" s="27">
        <f t="shared" si="6"/>
        <v>52388.01999999999</v>
      </c>
      <c r="I34" s="27">
        <f t="shared" si="6"/>
        <v>110078.01999999999</v>
      </c>
      <c r="J34" s="27">
        <f t="shared" si="6"/>
        <v>114388.01999999999</v>
      </c>
      <c r="K34" s="27">
        <f t="shared" si="6"/>
        <v>111863.01999999999</v>
      </c>
      <c r="L34" s="27">
        <f t="shared" si="6"/>
        <v>122288.01999999999</v>
      </c>
      <c r="M34" s="27">
        <f t="shared" si="6"/>
        <v>113888.01999999999</v>
      </c>
      <c r="N34" s="27">
        <f t="shared" si="6"/>
        <v>103738.01999999999</v>
      </c>
      <c r="O34" s="27">
        <f t="shared" si="6"/>
        <v>832721.24000000022</v>
      </c>
      <c r="P34" s="28"/>
      <c r="Q34" s="28"/>
      <c r="R34" s="28"/>
      <c r="S34" s="28"/>
      <c r="T34" s="28"/>
      <c r="U34" s="28"/>
    </row>
    <row r="35" spans="1:21">
      <c r="B35" s="30"/>
      <c r="D35" s="31"/>
    </row>
    <row r="36" spans="1:21" s="11" customFormat="1" ht="21" customHeight="1">
      <c r="B36" s="11" t="s">
        <v>55</v>
      </c>
      <c r="C36" s="10"/>
      <c r="D36" s="10"/>
      <c r="F36" s="32">
        <f>O34</f>
        <v>832721.24000000022</v>
      </c>
      <c r="G36" s="10" t="s">
        <v>56</v>
      </c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</row>
  </sheetData>
  <pageMargins left="0.33" right="0.70866141732283472" top="0.74803149606299213" bottom="0.74803149606299213" header="0.31496062992125984" footer="0.31496062992125984"/>
  <pageSetup paperSize="9" scale="64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tabSelected="1" zoomScale="150" zoomScaleNormal="150" zoomScalePageLayoutView="150" workbookViewId="0">
      <selection activeCell="C8" sqref="C8"/>
    </sheetView>
  </sheetViews>
  <sheetFormatPr baseColWidth="10" defaultColWidth="8.83203125" defaultRowHeight="13" x14ac:dyDescent="0"/>
  <cols>
    <col min="1" max="1" width="5.33203125" style="3" customWidth="1"/>
    <col min="2" max="2" width="35" style="3" customWidth="1"/>
    <col min="3" max="15" width="13" style="6" customWidth="1"/>
    <col min="16" max="21" width="8.83203125" style="6"/>
    <col min="22" max="16384" width="8.83203125" style="3"/>
  </cols>
  <sheetData>
    <row r="1" spans="1:21" s="1" customFormat="1" ht="16">
      <c r="A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s="1" customFormat="1" ht="16">
      <c r="A2" s="1" t="s">
        <v>53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4" spans="1:21">
      <c r="B4" s="4" t="s">
        <v>4</v>
      </c>
      <c r="C4" s="5">
        <v>260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21">
      <c r="B5" s="4" t="s">
        <v>5</v>
      </c>
      <c r="C5" s="5">
        <v>1200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21">
      <c r="B6" s="4" t="s">
        <v>6</v>
      </c>
      <c r="C6" s="7">
        <v>50000</v>
      </c>
      <c r="D6" s="7">
        <v>45000</v>
      </c>
      <c r="E6" s="7">
        <v>40000</v>
      </c>
      <c r="F6" s="7">
        <v>35000</v>
      </c>
      <c r="G6" s="7">
        <v>30000</v>
      </c>
      <c r="H6" s="7">
        <v>30000</v>
      </c>
      <c r="I6" s="7">
        <v>20000</v>
      </c>
      <c r="J6" s="7">
        <v>18000</v>
      </c>
      <c r="K6" s="7">
        <v>15000</v>
      </c>
      <c r="L6" s="7">
        <v>15000</v>
      </c>
      <c r="M6" s="7">
        <v>15000</v>
      </c>
      <c r="N6" s="7">
        <v>15000</v>
      </c>
      <c r="O6" s="7">
        <f>SUM(C6:N6)</f>
        <v>328000</v>
      </c>
    </row>
    <row r="7" spans="1:21" s="11" customFormat="1" ht="24" customHeight="1">
      <c r="A7" s="33" t="s">
        <v>1</v>
      </c>
      <c r="B7" s="33" t="s">
        <v>2</v>
      </c>
      <c r="C7" s="34">
        <v>43831</v>
      </c>
      <c r="D7" s="34">
        <v>43862</v>
      </c>
      <c r="E7" s="34">
        <v>43891</v>
      </c>
      <c r="F7" s="34">
        <v>43925</v>
      </c>
      <c r="G7" s="34">
        <v>43956</v>
      </c>
      <c r="H7" s="34">
        <v>43988</v>
      </c>
      <c r="I7" s="34">
        <v>44019</v>
      </c>
      <c r="J7" s="34">
        <v>44051</v>
      </c>
      <c r="K7" s="34">
        <v>44083</v>
      </c>
      <c r="L7" s="34">
        <v>44114</v>
      </c>
      <c r="M7" s="34">
        <v>44146</v>
      </c>
      <c r="N7" s="34">
        <v>44177</v>
      </c>
      <c r="O7" s="33" t="s">
        <v>16</v>
      </c>
      <c r="P7" s="10"/>
      <c r="Q7" s="10"/>
      <c r="R7" s="10"/>
      <c r="S7" s="10"/>
      <c r="T7" s="10"/>
      <c r="U7" s="10"/>
    </row>
    <row r="8" spans="1:21" s="11" customFormat="1" ht="22.25" customHeight="1">
      <c r="A8" s="35">
        <v>1</v>
      </c>
      <c r="B8" s="35" t="s">
        <v>3</v>
      </c>
      <c r="C8" s="13">
        <f>$C$5*260-C6</f>
        <v>262000</v>
      </c>
      <c r="D8" s="13">
        <f t="shared" ref="D8:N8" si="0">$C$5*260-D6</f>
        <v>267000</v>
      </c>
      <c r="E8" s="13">
        <f t="shared" si="0"/>
        <v>272000</v>
      </c>
      <c r="F8" s="13">
        <f t="shared" si="0"/>
        <v>277000</v>
      </c>
      <c r="G8" s="13">
        <f t="shared" si="0"/>
        <v>282000</v>
      </c>
      <c r="H8" s="13">
        <f t="shared" si="0"/>
        <v>282000</v>
      </c>
      <c r="I8" s="13">
        <f t="shared" si="0"/>
        <v>292000</v>
      </c>
      <c r="J8" s="13">
        <f t="shared" si="0"/>
        <v>294000</v>
      </c>
      <c r="K8" s="13">
        <f t="shared" si="0"/>
        <v>297000</v>
      </c>
      <c r="L8" s="13">
        <f t="shared" si="0"/>
        <v>297000</v>
      </c>
      <c r="M8" s="13">
        <f t="shared" si="0"/>
        <v>297000</v>
      </c>
      <c r="N8" s="13">
        <f t="shared" si="0"/>
        <v>297000</v>
      </c>
      <c r="O8" s="14">
        <f>SUM(C8:N8)</f>
        <v>3416000</v>
      </c>
      <c r="P8" s="10"/>
      <c r="Q8" s="10"/>
      <c r="R8" s="10"/>
      <c r="S8" s="10"/>
      <c r="T8" s="10"/>
      <c r="U8" s="10"/>
    </row>
    <row r="9" spans="1:21">
      <c r="A9" s="36"/>
      <c r="B9" s="3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7"/>
    </row>
    <row r="10" spans="1:21" s="11" customFormat="1">
      <c r="A10" s="35">
        <v>2</v>
      </c>
      <c r="B10" s="35" t="s">
        <v>7</v>
      </c>
      <c r="C10" s="13">
        <f>C11+C16+C17+C18+C19+C21+C22+C23+C26+C27+C30+C20+C24+C25+C28+C29+C31+C32+C33</f>
        <v>148261.98000000001</v>
      </c>
      <c r="D10" s="13">
        <f t="shared" ref="D10:N10" si="1">D11+D16+D17+D18+D19+D21+D22+D23+D26+D27+D30+D20+D24+D25+D28+D29+D31+D32+D33</f>
        <v>395261.98</v>
      </c>
      <c r="E10" s="13">
        <f t="shared" si="1"/>
        <v>131111.98000000001</v>
      </c>
      <c r="F10" s="13">
        <f t="shared" si="1"/>
        <v>121661.98000000001</v>
      </c>
      <c r="G10" s="13">
        <f t="shared" si="1"/>
        <v>199611.98</v>
      </c>
      <c r="H10" s="13">
        <f t="shared" si="1"/>
        <v>177611.98</v>
      </c>
      <c r="I10" s="13">
        <f t="shared" si="1"/>
        <v>129921.98000000001</v>
      </c>
      <c r="J10" s="13">
        <f t="shared" si="1"/>
        <v>127611.98000000001</v>
      </c>
      <c r="K10" s="13">
        <f t="shared" si="1"/>
        <v>133136.98000000001</v>
      </c>
      <c r="L10" s="13">
        <f t="shared" si="1"/>
        <v>122711.98000000001</v>
      </c>
      <c r="M10" s="13">
        <f t="shared" si="1"/>
        <v>131111.98000000001</v>
      </c>
      <c r="N10" s="13">
        <f t="shared" si="1"/>
        <v>141261.98000000001</v>
      </c>
      <c r="O10" s="14">
        <f>SUM(C10:N10)</f>
        <v>1959278.7599999998</v>
      </c>
      <c r="P10" s="10"/>
      <c r="Q10" s="10"/>
      <c r="R10" s="10"/>
      <c r="S10" s="10"/>
      <c r="T10" s="10"/>
      <c r="U10" s="10"/>
    </row>
    <row r="11" spans="1:21">
      <c r="A11" s="37" t="s">
        <v>23</v>
      </c>
      <c r="B11" s="36" t="s">
        <v>8</v>
      </c>
      <c r="C11" s="16">
        <f>SUM(C13:C15)</f>
        <v>51300</v>
      </c>
      <c r="D11" s="16">
        <f t="shared" ref="D11:N11" si="2">SUM(D13:D15)</f>
        <v>51300</v>
      </c>
      <c r="E11" s="16">
        <f t="shared" si="2"/>
        <v>51300</v>
      </c>
      <c r="F11" s="16">
        <f t="shared" si="2"/>
        <v>51300</v>
      </c>
      <c r="G11" s="16">
        <f t="shared" si="2"/>
        <v>51300</v>
      </c>
      <c r="H11" s="16">
        <f t="shared" si="2"/>
        <v>51300</v>
      </c>
      <c r="I11" s="16">
        <f t="shared" si="2"/>
        <v>51300</v>
      </c>
      <c r="J11" s="16">
        <f t="shared" si="2"/>
        <v>51300</v>
      </c>
      <c r="K11" s="16">
        <f t="shared" si="2"/>
        <v>51300</v>
      </c>
      <c r="L11" s="16">
        <f t="shared" si="2"/>
        <v>51300</v>
      </c>
      <c r="M11" s="16">
        <f t="shared" si="2"/>
        <v>51300</v>
      </c>
      <c r="N11" s="16">
        <f t="shared" si="2"/>
        <v>51300</v>
      </c>
      <c r="O11" s="17">
        <f>SUM(C11:N11)</f>
        <v>615600</v>
      </c>
    </row>
    <row r="12" spans="1:21">
      <c r="A12" s="37"/>
      <c r="B12" s="38" t="s">
        <v>9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7"/>
    </row>
    <row r="13" spans="1:21">
      <c r="A13" s="37"/>
      <c r="B13" s="39" t="s">
        <v>10</v>
      </c>
      <c r="C13" s="21">
        <v>30000</v>
      </c>
      <c r="D13" s="21">
        <v>30000</v>
      </c>
      <c r="E13" s="21">
        <v>30000</v>
      </c>
      <c r="F13" s="21">
        <v>30000</v>
      </c>
      <c r="G13" s="21">
        <v>30000</v>
      </c>
      <c r="H13" s="21">
        <v>30000</v>
      </c>
      <c r="I13" s="21">
        <v>30000</v>
      </c>
      <c r="J13" s="21">
        <v>30000</v>
      </c>
      <c r="K13" s="21">
        <v>30000</v>
      </c>
      <c r="L13" s="21">
        <v>30000</v>
      </c>
      <c r="M13" s="21">
        <v>30000</v>
      </c>
      <c r="N13" s="21">
        <v>30000</v>
      </c>
      <c r="O13" s="22">
        <f t="shared" ref="O13:O18" si="3">SUM(C13:N13)</f>
        <v>360000</v>
      </c>
    </row>
    <row r="14" spans="1:21">
      <c r="A14" s="37"/>
      <c r="B14" s="39" t="s">
        <v>11</v>
      </c>
      <c r="C14" s="21">
        <v>14200</v>
      </c>
      <c r="D14" s="21">
        <v>14200</v>
      </c>
      <c r="E14" s="21">
        <v>14200</v>
      </c>
      <c r="F14" s="21">
        <v>14200</v>
      </c>
      <c r="G14" s="21">
        <v>14200</v>
      </c>
      <c r="H14" s="21">
        <v>14200</v>
      </c>
      <c r="I14" s="21">
        <v>14200</v>
      </c>
      <c r="J14" s="21">
        <v>14200</v>
      </c>
      <c r="K14" s="21">
        <v>14200</v>
      </c>
      <c r="L14" s="21">
        <v>14200</v>
      </c>
      <c r="M14" s="21">
        <v>14200</v>
      </c>
      <c r="N14" s="21">
        <v>14200</v>
      </c>
      <c r="O14" s="22">
        <f t="shared" si="3"/>
        <v>170400</v>
      </c>
    </row>
    <row r="15" spans="1:21">
      <c r="A15" s="37"/>
      <c r="B15" s="39" t="s">
        <v>12</v>
      </c>
      <c r="C15" s="21">
        <v>7100</v>
      </c>
      <c r="D15" s="21">
        <v>7100</v>
      </c>
      <c r="E15" s="21">
        <v>7100</v>
      </c>
      <c r="F15" s="21">
        <v>7100</v>
      </c>
      <c r="G15" s="21">
        <v>7100</v>
      </c>
      <c r="H15" s="21">
        <v>7100</v>
      </c>
      <c r="I15" s="21">
        <v>7100</v>
      </c>
      <c r="J15" s="21">
        <v>7100</v>
      </c>
      <c r="K15" s="21">
        <v>7100</v>
      </c>
      <c r="L15" s="21">
        <v>7100</v>
      </c>
      <c r="M15" s="21">
        <v>7100</v>
      </c>
      <c r="N15" s="21">
        <v>7100</v>
      </c>
      <c r="O15" s="22">
        <f t="shared" si="3"/>
        <v>85200</v>
      </c>
    </row>
    <row r="16" spans="1:21">
      <c r="A16" s="37" t="s">
        <v>24</v>
      </c>
      <c r="B16" s="40" t="s">
        <v>13</v>
      </c>
      <c r="C16" s="16">
        <f>C11*0.302</f>
        <v>15492.6</v>
      </c>
      <c r="D16" s="16">
        <f t="shared" ref="D16:N16" si="4">D11*0.302</f>
        <v>15492.6</v>
      </c>
      <c r="E16" s="16">
        <f t="shared" si="4"/>
        <v>15492.6</v>
      </c>
      <c r="F16" s="16">
        <f t="shared" si="4"/>
        <v>15492.6</v>
      </c>
      <c r="G16" s="16">
        <f t="shared" si="4"/>
        <v>15492.6</v>
      </c>
      <c r="H16" s="16">
        <f t="shared" si="4"/>
        <v>15492.6</v>
      </c>
      <c r="I16" s="16">
        <f t="shared" si="4"/>
        <v>15492.6</v>
      </c>
      <c r="J16" s="16">
        <f t="shared" si="4"/>
        <v>15492.6</v>
      </c>
      <c r="K16" s="16">
        <f t="shared" si="4"/>
        <v>15492.6</v>
      </c>
      <c r="L16" s="16">
        <f t="shared" si="4"/>
        <v>15492.6</v>
      </c>
      <c r="M16" s="16">
        <f t="shared" si="4"/>
        <v>15492.6</v>
      </c>
      <c r="N16" s="16">
        <f t="shared" si="4"/>
        <v>15492.6</v>
      </c>
      <c r="O16" s="17">
        <f t="shared" si="3"/>
        <v>185911.20000000004</v>
      </c>
    </row>
    <row r="17" spans="1:15">
      <c r="A17" s="37" t="s">
        <v>25</v>
      </c>
      <c r="B17" s="40" t="s">
        <v>14</v>
      </c>
      <c r="C17" s="16">
        <v>2100</v>
      </c>
      <c r="D17" s="16">
        <v>2100</v>
      </c>
      <c r="E17" s="16">
        <v>2100</v>
      </c>
      <c r="F17" s="16">
        <v>2100</v>
      </c>
      <c r="G17" s="16">
        <v>2100</v>
      </c>
      <c r="H17" s="16">
        <v>2100</v>
      </c>
      <c r="I17" s="16">
        <v>2100</v>
      </c>
      <c r="J17" s="16">
        <v>2100</v>
      </c>
      <c r="K17" s="16">
        <v>2100</v>
      </c>
      <c r="L17" s="16">
        <v>2100</v>
      </c>
      <c r="M17" s="16">
        <v>2100</v>
      </c>
      <c r="N17" s="16">
        <v>2100</v>
      </c>
      <c r="O17" s="17">
        <f t="shared" si="3"/>
        <v>25200</v>
      </c>
    </row>
    <row r="18" spans="1:15">
      <c r="A18" s="37" t="s">
        <v>26</v>
      </c>
      <c r="B18" s="40" t="s">
        <v>15</v>
      </c>
      <c r="C18" s="16">
        <v>15000</v>
      </c>
      <c r="D18" s="16">
        <v>15000</v>
      </c>
      <c r="E18" s="16">
        <v>12000</v>
      </c>
      <c r="F18" s="16">
        <v>10000</v>
      </c>
      <c r="G18" s="16">
        <v>9000</v>
      </c>
      <c r="H18" s="16">
        <v>9000</v>
      </c>
      <c r="I18" s="16">
        <v>9000</v>
      </c>
      <c r="J18" s="16">
        <v>9000</v>
      </c>
      <c r="K18" s="16">
        <v>10000</v>
      </c>
      <c r="L18" s="16">
        <v>11000</v>
      </c>
      <c r="M18" s="16">
        <v>12000</v>
      </c>
      <c r="N18" s="16">
        <v>15000</v>
      </c>
      <c r="O18" s="17">
        <f t="shared" si="3"/>
        <v>136000</v>
      </c>
    </row>
    <row r="19" spans="1:15">
      <c r="A19" s="37" t="s">
        <v>27</v>
      </c>
      <c r="B19" s="40" t="s">
        <v>17</v>
      </c>
      <c r="C19" s="16">
        <v>18000</v>
      </c>
      <c r="D19" s="16">
        <v>18000</v>
      </c>
      <c r="E19" s="16">
        <v>18000</v>
      </c>
      <c r="F19" s="16">
        <v>18000</v>
      </c>
      <c r="G19" s="16">
        <v>18000</v>
      </c>
      <c r="H19" s="16">
        <v>18000</v>
      </c>
      <c r="I19" s="16">
        <v>18000</v>
      </c>
      <c r="J19" s="16">
        <v>18000</v>
      </c>
      <c r="K19" s="16">
        <v>18000</v>
      </c>
      <c r="L19" s="16">
        <v>18000</v>
      </c>
      <c r="M19" s="16">
        <v>18000</v>
      </c>
      <c r="N19" s="16">
        <v>18000</v>
      </c>
      <c r="O19" s="17">
        <f>SUM(C19:N19)</f>
        <v>216000</v>
      </c>
    </row>
    <row r="20" spans="1:15">
      <c r="A20" s="37" t="s">
        <v>28</v>
      </c>
      <c r="B20" s="40" t="s">
        <v>18</v>
      </c>
      <c r="C20" s="24"/>
      <c r="D20" s="16">
        <v>240000</v>
      </c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17">
        <f t="shared" ref="O20:O33" si="5">SUM(C20:N20)</f>
        <v>240000</v>
      </c>
    </row>
    <row r="21" spans="1:15">
      <c r="A21" s="37" t="s">
        <v>29</v>
      </c>
      <c r="B21" s="40" t="s">
        <v>19</v>
      </c>
      <c r="C21" s="16">
        <v>21000</v>
      </c>
      <c r="D21" s="16">
        <v>28000</v>
      </c>
      <c r="E21" s="16">
        <v>7000</v>
      </c>
      <c r="F21" s="24"/>
      <c r="G21" s="24"/>
      <c r="H21" s="24"/>
      <c r="I21" s="24"/>
      <c r="J21" s="24"/>
      <c r="K21" s="24"/>
      <c r="L21" s="24"/>
      <c r="M21" s="16">
        <v>7000</v>
      </c>
      <c r="N21" s="16">
        <v>14000</v>
      </c>
      <c r="O21" s="17">
        <f t="shared" si="5"/>
        <v>77000</v>
      </c>
    </row>
    <row r="22" spans="1:15">
      <c r="A22" s="37" t="s">
        <v>30</v>
      </c>
      <c r="B22" s="40" t="s">
        <v>20</v>
      </c>
      <c r="C22" s="16">
        <v>600</v>
      </c>
      <c r="D22" s="16">
        <v>600</v>
      </c>
      <c r="E22" s="16">
        <v>600</v>
      </c>
      <c r="F22" s="16">
        <v>600</v>
      </c>
      <c r="G22" s="16">
        <v>600</v>
      </c>
      <c r="H22" s="16">
        <v>600</v>
      </c>
      <c r="I22" s="16">
        <v>600</v>
      </c>
      <c r="J22" s="16">
        <v>600</v>
      </c>
      <c r="K22" s="16">
        <v>600</v>
      </c>
      <c r="L22" s="16">
        <v>600</v>
      </c>
      <c r="M22" s="16">
        <v>600</v>
      </c>
      <c r="N22" s="16">
        <v>600</v>
      </c>
      <c r="O22" s="17">
        <f t="shared" si="5"/>
        <v>7200</v>
      </c>
    </row>
    <row r="23" spans="1:15">
      <c r="A23" s="37" t="s">
        <v>31</v>
      </c>
      <c r="B23" s="40" t="s">
        <v>21</v>
      </c>
      <c r="C23" s="16">
        <v>1545</v>
      </c>
      <c r="D23" s="16">
        <v>1545</v>
      </c>
      <c r="E23" s="16">
        <v>1545</v>
      </c>
      <c r="F23" s="16">
        <v>1545</v>
      </c>
      <c r="G23" s="16">
        <v>1545</v>
      </c>
      <c r="H23" s="16">
        <v>1545</v>
      </c>
      <c r="I23" s="16">
        <v>1545</v>
      </c>
      <c r="J23" s="16">
        <v>1545</v>
      </c>
      <c r="K23" s="16">
        <v>1545</v>
      </c>
      <c r="L23" s="16">
        <v>1545</v>
      </c>
      <c r="M23" s="16">
        <v>1545</v>
      </c>
      <c r="N23" s="16">
        <v>1545</v>
      </c>
      <c r="O23" s="17">
        <f t="shared" si="5"/>
        <v>18540</v>
      </c>
    </row>
    <row r="24" spans="1:15" ht="26">
      <c r="A24" s="37" t="s">
        <v>32</v>
      </c>
      <c r="B24" s="40" t="s">
        <v>22</v>
      </c>
      <c r="C24" s="16">
        <v>5000</v>
      </c>
      <c r="D24" s="16">
        <v>5000</v>
      </c>
      <c r="E24" s="16">
        <v>5000</v>
      </c>
      <c r="F24" s="16">
        <v>5000</v>
      </c>
      <c r="G24" s="16">
        <v>5000</v>
      </c>
      <c r="H24" s="16">
        <v>5000</v>
      </c>
      <c r="I24" s="16">
        <v>5000</v>
      </c>
      <c r="J24" s="16">
        <v>5000</v>
      </c>
      <c r="K24" s="16">
        <v>5000</v>
      </c>
      <c r="L24" s="16">
        <v>5000</v>
      </c>
      <c r="M24" s="16">
        <v>5000</v>
      </c>
      <c r="N24" s="16">
        <v>5000</v>
      </c>
      <c r="O24" s="17">
        <f t="shared" si="5"/>
        <v>60000</v>
      </c>
    </row>
    <row r="25" spans="1:15">
      <c r="A25" s="37" t="s">
        <v>33</v>
      </c>
      <c r="B25" s="38" t="s">
        <v>35</v>
      </c>
      <c r="C25" s="24"/>
      <c r="D25" s="24"/>
      <c r="E25" s="24"/>
      <c r="F25" s="24"/>
      <c r="G25" s="24"/>
      <c r="H25" s="24"/>
      <c r="I25" s="16"/>
      <c r="J25" s="24"/>
      <c r="K25" s="24">
        <v>4475</v>
      </c>
      <c r="L25" s="24"/>
      <c r="M25" s="24"/>
      <c r="N25" s="24"/>
      <c r="O25" s="17">
        <f t="shared" si="5"/>
        <v>4475</v>
      </c>
    </row>
    <row r="26" spans="1:15">
      <c r="A26" s="37" t="s">
        <v>34</v>
      </c>
      <c r="B26" s="38" t="s">
        <v>36</v>
      </c>
      <c r="C26" s="16">
        <v>2000</v>
      </c>
      <c r="D26" s="16">
        <v>2000</v>
      </c>
      <c r="E26" s="16">
        <v>2000</v>
      </c>
      <c r="F26" s="16">
        <v>2000</v>
      </c>
      <c r="G26" s="16">
        <v>2000</v>
      </c>
      <c r="H26" s="16">
        <v>2000</v>
      </c>
      <c r="I26" s="16">
        <v>2000</v>
      </c>
      <c r="J26" s="16">
        <v>2000</v>
      </c>
      <c r="K26" s="16">
        <v>2000</v>
      </c>
      <c r="L26" s="16">
        <v>2000</v>
      </c>
      <c r="M26" s="16">
        <v>2000</v>
      </c>
      <c r="N26" s="16">
        <v>2000</v>
      </c>
      <c r="O26" s="17">
        <f t="shared" si="5"/>
        <v>24000</v>
      </c>
    </row>
    <row r="27" spans="1:15">
      <c r="A27" s="37" t="s">
        <v>44</v>
      </c>
      <c r="B27" s="38" t="s">
        <v>37</v>
      </c>
      <c r="C27" s="16">
        <v>2200</v>
      </c>
      <c r="D27" s="16">
        <v>2200</v>
      </c>
      <c r="E27" s="16">
        <v>2200</v>
      </c>
      <c r="F27" s="16">
        <v>2200</v>
      </c>
      <c r="G27" s="16">
        <v>2200</v>
      </c>
      <c r="H27" s="16">
        <v>2200</v>
      </c>
      <c r="I27" s="16">
        <v>2200</v>
      </c>
      <c r="J27" s="16">
        <v>2200</v>
      </c>
      <c r="K27" s="16">
        <v>2200</v>
      </c>
      <c r="L27" s="16">
        <v>2200</v>
      </c>
      <c r="M27" s="16">
        <v>2200</v>
      </c>
      <c r="N27" s="16">
        <v>2200</v>
      </c>
      <c r="O27" s="17">
        <f t="shared" si="5"/>
        <v>26400</v>
      </c>
    </row>
    <row r="28" spans="1:15">
      <c r="A28" s="37" t="s">
        <v>45</v>
      </c>
      <c r="B28" s="38" t="s">
        <v>38</v>
      </c>
      <c r="C28" s="24"/>
      <c r="D28" s="24"/>
      <c r="E28" s="24"/>
      <c r="F28" s="24"/>
      <c r="G28" s="24">
        <v>7000</v>
      </c>
      <c r="H28" s="24">
        <v>7000</v>
      </c>
      <c r="I28" s="16">
        <v>7000</v>
      </c>
      <c r="J28" s="24">
        <v>7000</v>
      </c>
      <c r="K28" s="24">
        <v>7000</v>
      </c>
      <c r="L28" s="24"/>
      <c r="M28" s="24"/>
      <c r="N28" s="24"/>
      <c r="O28" s="17">
        <f t="shared" si="5"/>
        <v>35000</v>
      </c>
    </row>
    <row r="29" spans="1:15">
      <c r="A29" s="37" t="s">
        <v>46</v>
      </c>
      <c r="B29" s="38" t="s">
        <v>39</v>
      </c>
      <c r="C29" s="24"/>
      <c r="D29" s="24"/>
      <c r="E29" s="24"/>
      <c r="F29" s="24"/>
      <c r="G29" s="24"/>
      <c r="H29" s="16">
        <v>50000</v>
      </c>
      <c r="I29" s="24"/>
      <c r="J29" s="16"/>
      <c r="K29" s="24"/>
      <c r="L29" s="24"/>
      <c r="M29" s="24"/>
      <c r="N29" s="24"/>
      <c r="O29" s="17">
        <f t="shared" si="5"/>
        <v>50000</v>
      </c>
    </row>
    <row r="30" spans="1:15" ht="26">
      <c r="A30" s="37" t="s">
        <v>47</v>
      </c>
      <c r="B30" s="38" t="s">
        <v>40</v>
      </c>
      <c r="C30" s="24">
        <v>250</v>
      </c>
      <c r="D30" s="24">
        <v>250</v>
      </c>
      <c r="E30" s="24">
        <v>250</v>
      </c>
      <c r="F30" s="24">
        <v>250</v>
      </c>
      <c r="G30" s="24">
        <v>250</v>
      </c>
      <c r="H30" s="16">
        <v>250</v>
      </c>
      <c r="I30" s="16">
        <v>2450</v>
      </c>
      <c r="J30" s="16">
        <v>250</v>
      </c>
      <c r="K30" s="16">
        <v>250</v>
      </c>
      <c r="L30" s="16">
        <v>250</v>
      </c>
      <c r="M30" s="16">
        <v>250</v>
      </c>
      <c r="N30" s="16">
        <v>250</v>
      </c>
      <c r="O30" s="17">
        <f t="shared" si="5"/>
        <v>5200</v>
      </c>
    </row>
    <row r="31" spans="1:15">
      <c r="A31" s="37" t="s">
        <v>48</v>
      </c>
      <c r="B31" s="38" t="s">
        <v>41</v>
      </c>
      <c r="C31" s="16">
        <v>5774.380000000001</v>
      </c>
      <c r="D31" s="16">
        <v>5774.380000000001</v>
      </c>
      <c r="E31" s="16">
        <v>5624.380000000001</v>
      </c>
      <c r="F31" s="16">
        <v>5174.380000000001</v>
      </c>
      <c r="G31" s="16">
        <v>5124.380000000001</v>
      </c>
      <c r="H31" s="16">
        <v>5124.380000000001</v>
      </c>
      <c r="I31" s="16">
        <v>5234.380000000001</v>
      </c>
      <c r="J31" s="16">
        <v>5124.380000000001</v>
      </c>
      <c r="K31" s="16">
        <v>5174.380000000001</v>
      </c>
      <c r="L31" s="16">
        <v>5224.380000000001</v>
      </c>
      <c r="M31" s="16">
        <v>5624.380000000001</v>
      </c>
      <c r="N31" s="16">
        <v>5774.380000000001</v>
      </c>
      <c r="O31" s="17">
        <f t="shared" si="5"/>
        <v>64752.560000000027</v>
      </c>
    </row>
    <row r="32" spans="1:15">
      <c r="A32" s="37" t="s">
        <v>49</v>
      </c>
      <c r="B32" s="38" t="s">
        <v>42</v>
      </c>
      <c r="C32" s="16">
        <v>8000</v>
      </c>
      <c r="D32" s="16">
        <v>8000</v>
      </c>
      <c r="E32" s="16">
        <v>8000</v>
      </c>
      <c r="F32" s="16">
        <v>8000</v>
      </c>
      <c r="G32" s="16">
        <v>8000</v>
      </c>
      <c r="H32" s="16">
        <v>8000</v>
      </c>
      <c r="I32" s="16">
        <v>8000</v>
      </c>
      <c r="J32" s="16">
        <v>8000</v>
      </c>
      <c r="K32" s="16">
        <v>8000</v>
      </c>
      <c r="L32" s="16">
        <v>8000</v>
      </c>
      <c r="M32" s="16">
        <v>8000</v>
      </c>
      <c r="N32" s="16">
        <v>8000</v>
      </c>
      <c r="O32" s="17">
        <f t="shared" si="5"/>
        <v>96000</v>
      </c>
    </row>
    <row r="33" spans="1:21">
      <c r="A33" s="37" t="s">
        <v>50</v>
      </c>
      <c r="B33" s="38" t="s">
        <v>43</v>
      </c>
      <c r="C33" s="16"/>
      <c r="D33" s="24"/>
      <c r="E33" s="24"/>
      <c r="F33" s="24"/>
      <c r="G33" s="24">
        <v>72000</v>
      </c>
      <c r="H33" s="24"/>
      <c r="I33" s="24"/>
      <c r="J33" s="24"/>
      <c r="K33" s="24"/>
      <c r="L33" s="24"/>
      <c r="M33" s="24"/>
      <c r="N33" s="24"/>
      <c r="O33" s="17">
        <f t="shared" si="5"/>
        <v>72000</v>
      </c>
    </row>
    <row r="34" spans="1:21" s="29" customFormat="1">
      <c r="A34" s="41"/>
      <c r="B34" s="42" t="s">
        <v>51</v>
      </c>
      <c r="C34" s="27">
        <f>C8-C10</f>
        <v>113738.01999999999</v>
      </c>
      <c r="D34" s="27">
        <f t="shared" ref="D34:O34" si="6">D8-D10</f>
        <v>-128261.97999999998</v>
      </c>
      <c r="E34" s="27">
        <f t="shared" si="6"/>
        <v>140888.01999999999</v>
      </c>
      <c r="F34" s="27">
        <f t="shared" si="6"/>
        <v>155338.01999999999</v>
      </c>
      <c r="G34" s="27">
        <f t="shared" si="6"/>
        <v>82388.01999999999</v>
      </c>
      <c r="H34" s="27">
        <f t="shared" si="6"/>
        <v>104388.01999999999</v>
      </c>
      <c r="I34" s="27">
        <f t="shared" si="6"/>
        <v>162078.01999999999</v>
      </c>
      <c r="J34" s="27">
        <f t="shared" si="6"/>
        <v>166388.01999999999</v>
      </c>
      <c r="K34" s="27">
        <f t="shared" si="6"/>
        <v>163863.01999999999</v>
      </c>
      <c r="L34" s="27">
        <f t="shared" si="6"/>
        <v>174288.02</v>
      </c>
      <c r="M34" s="27">
        <f t="shared" si="6"/>
        <v>165888.01999999999</v>
      </c>
      <c r="N34" s="27">
        <f t="shared" si="6"/>
        <v>155738.01999999999</v>
      </c>
      <c r="O34" s="27">
        <f t="shared" si="6"/>
        <v>1456721.2400000002</v>
      </c>
      <c r="P34" s="28"/>
      <c r="Q34" s="28"/>
      <c r="R34" s="28"/>
      <c r="S34" s="28"/>
      <c r="T34" s="28"/>
      <c r="U34" s="28"/>
    </row>
    <row r="35" spans="1:21">
      <c r="B35" s="30"/>
      <c r="D35" s="31"/>
    </row>
    <row r="36" spans="1:21" s="11" customFormat="1" ht="21" customHeight="1">
      <c r="B36" s="11" t="s">
        <v>55</v>
      </c>
      <c r="C36" s="10"/>
      <c r="D36" s="10"/>
      <c r="F36" s="32">
        <f>O34</f>
        <v>1456721.2400000002</v>
      </c>
      <c r="G36" s="10" t="s">
        <v>56</v>
      </c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ЧЛ- 800 руб.</vt:lpstr>
      <vt:lpstr>ЧЛ-1000 руб</vt:lpstr>
      <vt:lpstr>ЧЛ-1200 руб.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</dc:creator>
  <cp:lastModifiedBy>valeev arthur</cp:lastModifiedBy>
  <cp:lastPrinted>2019-11-25T19:56:05Z</cp:lastPrinted>
  <dcterms:created xsi:type="dcterms:W3CDTF">2019-11-25T19:00:57Z</dcterms:created>
  <dcterms:modified xsi:type="dcterms:W3CDTF">2019-11-26T16:43:03Z</dcterms:modified>
</cp:coreProperties>
</file>